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340" windowHeight="8775" activeTab="0"/>
  </bookViews>
  <sheets>
    <sheet name="コンテナ取扱数量(TEU)29 " sheetId="1" r:id="rId1"/>
  </sheets>
  <externalReferences>
    <externalReference r:id="rId4"/>
  </externalReferences>
  <definedNames>
    <definedName name="HYODAI">#REF!</definedName>
    <definedName name="MEISAI">#REF!</definedName>
    <definedName name="_xlnm.Print_Area" localSheetId="0">'コンテナ取扱数量(TEU)29 '!$A$1:$X$88</definedName>
    <definedName name="メッセージボタン">"ボタン 1"</definedName>
  </definedNames>
  <calcPr fullCalcOnLoad="1" refMode="R1C1"/>
</workbook>
</file>

<file path=xl/sharedStrings.xml><?xml version="1.0" encoding="utf-8"?>
<sst xmlns="http://schemas.openxmlformats.org/spreadsheetml/2006/main" count="80" uniqueCount="47">
  <si>
    <t>清水港統計月報　＊海上コンテナ取扱数量（２０フィートコンテナ換算個数、ＴＥＵ）＊　《2017年12月　速報値》</t>
  </si>
  <si>
    <t>※RORO船取扱いコンテナ個数入り（2016年10月から2017年12月まで）</t>
  </si>
  <si>
    <t>ＣＨＥＣＫ！（上半期＋下半期）</t>
  </si>
  <si>
    <t>項目</t>
  </si>
  <si>
    <t>１　月</t>
  </si>
  <si>
    <t>２　月</t>
  </si>
  <si>
    <t>３　月</t>
  </si>
  <si>
    <t>４　月</t>
  </si>
  <si>
    <t>５　月</t>
  </si>
  <si>
    <t>６　月</t>
  </si>
  <si>
    <t>７　月</t>
  </si>
  <si>
    <t>８　月</t>
  </si>
  <si>
    <t>９　月</t>
  </si>
  <si>
    <t>１０　月</t>
  </si>
  <si>
    <t>１１　月</t>
  </si>
  <si>
    <t>１２　月</t>
  </si>
  <si>
    <t>累計</t>
  </si>
  <si>
    <t>年間計</t>
  </si>
  <si>
    <t>上半期計
（１-６月）</t>
  </si>
  <si>
    <t>下半期計
（７～１２月）</t>
  </si>
  <si>
    <t>１～２月
累　計</t>
  </si>
  <si>
    <t>※表の見方</t>
  </si>
  <si>
    <t>合　計
（内外貿 計）</t>
  </si>
  <si>
    <t>上段：2017年値</t>
  </si>
  <si>
    <t>中段：（2016年値）</t>
  </si>
  <si>
    <t>下段：対前年同期比</t>
  </si>
  <si>
    <t>外貿貨物 計</t>
  </si>
  <si>
    <t>実入　計</t>
  </si>
  <si>
    <t>空　計</t>
  </si>
  <si>
    <t>　輸出 計</t>
  </si>
  <si>
    <t>実 入</t>
  </si>
  <si>
    <t>空</t>
  </si>
  <si>
    <t>輸入 計</t>
  </si>
  <si>
    <t>内貿貨物 計</t>
  </si>
  <si>
    <t>移出 計</t>
  </si>
  <si>
    <t>移入 計</t>
  </si>
  <si>
    <r>
      <t>（注１）「ＴＥＵ」とは、２０フィートタイプのコンテナを基礎数値としてコンテナの個数を数える単位で、「</t>
    </r>
    <r>
      <rPr>
        <u val="single"/>
        <sz val="11"/>
        <rFont val="ＭＳ Ｐ明朝"/>
        <family val="1"/>
      </rPr>
      <t>T</t>
    </r>
    <r>
      <rPr>
        <sz val="11"/>
        <rFont val="ＭＳ Ｐ明朝"/>
        <family val="1"/>
      </rPr>
      <t xml:space="preserve">wenty-foot </t>
    </r>
    <r>
      <rPr>
        <u val="single"/>
        <sz val="11"/>
        <rFont val="ＭＳ Ｐ明朝"/>
        <family val="1"/>
      </rPr>
      <t>E</t>
    </r>
    <r>
      <rPr>
        <sz val="11"/>
        <rFont val="ＭＳ Ｐ明朝"/>
        <family val="1"/>
      </rPr>
      <t xml:space="preserve">quivalent </t>
    </r>
    <r>
      <rPr>
        <u val="single"/>
        <sz val="11"/>
        <rFont val="ＭＳ Ｐ明朝"/>
        <family val="1"/>
      </rPr>
      <t>Ｕ</t>
    </r>
    <r>
      <rPr>
        <sz val="11"/>
        <rFont val="ＭＳ Ｐ明朝"/>
        <family val="1"/>
      </rPr>
      <t>ｎｉｔｓ」の略です。</t>
    </r>
  </si>
  <si>
    <t>　　　　２０フィートタイプのコンテナ１個を「１ＴＥＵ」、４０フィートタイプのコンテナ１個を「２ＴＥＵ」と数えます。</t>
  </si>
  <si>
    <t>（注２）港湾調査規則により、国内の他の港湾で一旦中継（積卸し）され、外国との間で取引のあった貨物は内貿貨物に含みます。</t>
  </si>
  <si>
    <t>（注３）数値は速報値であるため、将来修正される場合があります。</t>
  </si>
  <si>
    <t>《再　掲》</t>
  </si>
  <si>
    <t>項　目</t>
  </si>
  <si>
    <t>累計</t>
  </si>
  <si>
    <t xml:space="preserve"> </t>
  </si>
  <si>
    <t>合　計</t>
  </si>
  <si>
    <t>輸移出</t>
  </si>
  <si>
    <t>輸移入</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</si>
</sst>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0\)"/>
    <numFmt numFmtId="178" formatCode="\(000\)"/>
    <numFmt numFmtId="179" formatCode="0.0%"/>
    <numFmt numFmtId="180" formatCode="#,##0;[Red]\-#,##0;&quot;- &quot;"/>
    <numFmt numFmtId="181" formatCode="\(0\)"/>
    <numFmt numFmtId="182" formatCode="#,##0;[Red]\-#,##0;&quot;－&quot;"/>
    <numFmt numFmtId="183" formatCode="0_);[Red]\(0\)"/>
    <numFmt numFmtId="184" formatCode="#,##0_ "/>
    <numFmt numFmtId="185" formatCode="#,##0_ ;[Red]\-#,##0\ "/>
    <numFmt numFmtId="186" formatCode="\(0.0%\)"/>
    <numFmt numFmtId="187" formatCode="#,##0_);[Red]\(#,##0\)"/>
    <numFmt numFmtId="188" formatCode="#,##0;[Red]\-#,##0;&quot;(-) &quot;"/>
    <numFmt numFmtId="189" formatCode="#,##0;[Red]\-#,##0;&quot;(-)&quot;"/>
    <numFmt numFmtId="190" formatCode="\(\-\)"/>
    <numFmt numFmtId="191" formatCode="#,##0;&quot;△ &quot;#,##0"/>
    <numFmt numFmtId="192" formatCode="#,##0.0_ "/>
    <numFmt numFmtId="193" formatCode="_(* #,##0.00_);_(* \(#,##0.00\);_(* &quot;-&quot;??_);_(@_)"/>
    <numFmt numFmtId="194" formatCode="_(* #,##0_);_(* \(#,##0\);_(* &quot;-&quot;_);_(@_)"/>
    <numFmt numFmtId="195" formatCode="_(&quot;$&quot;* #,##0.00_);_(&quot;$&quot;* \(#,##0.00\);_(&quot;$&quot;* &quot;-&quot;??_);_(@_)"/>
    <numFmt numFmtId="196" formatCode="_(&quot;$&quot;* #,##0_);_(&quot;$&quot;* \(#,##0\);_(&quot;$&quot;* &quot;-&quot;_);_(@_)"/>
    <numFmt numFmtId="197" formatCode="[=0]&quot;- &quot;;#,###\ "/>
    <numFmt numFmtId="198" formatCode="[=0]&quot;- &quot;;#,##0.0\ "/>
    <numFmt numFmtId="199" formatCode="0.0_ "/>
    <numFmt numFmtId="200" formatCode="#,###"/>
    <numFmt numFmtId="201" formatCode="#,##0;[Red]#,##0"/>
    <numFmt numFmtId="202" formatCode="0_ ;[Red]\-0\ "/>
    <numFmt numFmtId="203" formatCode="mmm\-yyyy"/>
    <numFmt numFmtId="204" formatCode="0_ "/>
    <numFmt numFmtId="205" formatCode="yy\.m\.d"/>
    <numFmt numFmtId="206" formatCode="[$-411]ggge\.m\.d"/>
    <numFmt numFmtId="207" formatCode="[$-411]e\.m\.d"/>
    <numFmt numFmtId="208" formatCode="#,###,###"/>
    <numFmt numFmtId="209" formatCode="[$-411]g&quot; &quot;e/m/d\ &quot;作成&quot;"/>
    <numFmt numFmtId="210" formatCode="0_);\(0\)"/>
    <numFmt numFmtId="211" formatCode="00"/>
    <numFmt numFmtId="212" formatCode="00&quot;0&quot;"/>
    <numFmt numFmtId="213" formatCode="0.0_ ;[Red]\-0.0\ "/>
    <numFmt numFmtId="214" formatCode="000"/>
    <numFmt numFmtId="215" formatCode="0.00_ "/>
    <numFmt numFmtId="216" formatCode="0.000_ "/>
    <numFmt numFmtId="217" formatCode="#,##0.000_ ;[Red]\-#,##0.000\ "/>
    <numFmt numFmtId="218" formatCode="#,##0.0_ ;[Red]\-#,##0.0\ "/>
    <numFmt numFmtId="219" formatCode="#,##0.000;[Red]\-#,##0.000"/>
    <numFmt numFmtId="220" formatCode="#,##0.000_ "/>
    <numFmt numFmtId="221" formatCode="#,##0.000000000000000_ ;[Red]\-#,##0.000000000000000\ "/>
    <numFmt numFmtId="222" formatCode="#,##0.0;[Red]\-#,##0.0"/>
    <numFmt numFmtId="223" formatCode="yyyy&quot;年&quot;m&quot;月&quot;;@"/>
    <numFmt numFmtId="224" formatCode="&quot;平&quot;&quot;成&quot;&quot;年&quot;m&quot;月&quot;"/>
    <numFmt numFmtId="225" formatCode="&quot;平&quot;&quot;成&quot;yy&quot;年&quot;m&quot;月&quot;"/>
    <numFmt numFmtId="226" formatCode="#,##0_);\(#,##0\)"/>
    <numFmt numFmtId="227" formatCode="\(#,##0\)"/>
    <numFmt numFmtId="228" formatCode="\(\,000\)"/>
    <numFmt numFmtId="229" formatCode="\(#,###\)"/>
  </numFmts>
  <fonts count="25">
    <font>
      <sz val="11"/>
      <name val="ＭＳ Ｐゴシック"/>
      <family val="3"/>
    </font>
    <font>
      <sz val="14"/>
      <name val="ＭＳ 明朝"/>
      <family val="1"/>
    </font>
    <font>
      <sz val="13.5"/>
      <name val="System"/>
      <family val="0"/>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4"/>
      <name val="ＭＳ Ｐ明朝"/>
      <family val="1"/>
    </font>
    <font>
      <sz val="11"/>
      <color indexed="8"/>
      <name val="ＭＳ Ｐ明朝"/>
      <family val="1"/>
    </font>
    <font>
      <b/>
      <sz val="14"/>
      <color indexed="10"/>
      <name val="ＭＳ Ｐ明朝"/>
      <family val="1"/>
    </font>
    <font>
      <sz val="11"/>
      <color indexed="10"/>
      <name val="ＭＳ Ｐ明朝"/>
      <family val="1"/>
    </font>
    <font>
      <sz val="11"/>
      <color indexed="22"/>
      <name val="ＭＳ Ｐ明朝"/>
      <family val="1"/>
    </font>
    <font>
      <sz val="8"/>
      <color indexed="22"/>
      <name val="ＭＳ Ｐ明朝"/>
      <family val="1"/>
    </font>
    <font>
      <sz val="12"/>
      <name val="ＭＳ Ｐ明朝"/>
      <family val="1"/>
    </font>
    <font>
      <sz val="12"/>
      <color indexed="8"/>
      <name val="ＭＳ Ｐ明朝"/>
      <family val="1"/>
    </font>
    <font>
      <b/>
      <i/>
      <sz val="10"/>
      <color indexed="48"/>
      <name val="ＭＳ Ｐ明朝"/>
      <family val="1"/>
    </font>
    <font>
      <sz val="12"/>
      <color indexed="22"/>
      <name val="ＭＳ Ｐ明朝"/>
      <family val="1"/>
    </font>
    <font>
      <sz val="12"/>
      <name val="ＭＳ Ｐゴシック"/>
      <family val="3"/>
    </font>
    <font>
      <sz val="11"/>
      <color indexed="8"/>
      <name val="ＭＳ Ｐゴシック"/>
      <family val="3"/>
    </font>
    <font>
      <sz val="11"/>
      <color indexed="22"/>
      <name val="ＭＳ Ｐゴシック"/>
      <family val="3"/>
    </font>
    <font>
      <sz val="11"/>
      <color indexed="9"/>
      <name val="ＭＳ Ｐゴシック"/>
      <family val="3"/>
    </font>
    <font>
      <b/>
      <sz val="12"/>
      <color indexed="12"/>
      <name val="ＭＳ Ｐゴシック"/>
      <family val="3"/>
    </font>
    <font>
      <b/>
      <sz val="12"/>
      <color indexed="10"/>
      <name val="ＭＳ Ｐゴシック"/>
      <family val="3"/>
    </font>
    <font>
      <u val="single"/>
      <sz val="11"/>
      <name val="ＭＳ Ｐ明朝"/>
      <family val="1"/>
    </font>
    <font>
      <b/>
      <sz val="11"/>
      <name val="ＭＳ Ｐゴシック"/>
      <family val="3"/>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7"/>
        <bgColor indexed="64"/>
      </patternFill>
    </fill>
  </fills>
  <borders count="24">
    <border>
      <left/>
      <right/>
      <top/>
      <bottom/>
      <diagonal/>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style="double"/>
      <right style="double"/>
      <top style="double"/>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double"/>
      <right style="double"/>
      <top style="thin"/>
      <bottom>
        <color indexed="63"/>
      </bottom>
    </border>
    <border>
      <left style="thin"/>
      <right>
        <color indexed="63"/>
      </right>
      <top>
        <color indexed="63"/>
      </top>
      <bottom>
        <color indexed="63"/>
      </bottom>
    </border>
    <border>
      <left style="thin"/>
      <right style="thin"/>
      <top>
        <color indexed="63"/>
      </top>
      <bottom>
        <color indexed="63"/>
      </bottom>
    </border>
    <border>
      <left style="double"/>
      <right style="double"/>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double"/>
      <right style="double"/>
      <top>
        <color indexed="63"/>
      </top>
      <bottom style="double"/>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ouble"/>
      <right style="double"/>
      <top>
        <color indexed="63"/>
      </top>
      <bottom style="thin"/>
    </border>
    <border>
      <left>
        <color indexed="63"/>
      </left>
      <right style="thin"/>
      <top>
        <color indexed="63"/>
      </top>
      <bottom style="double"/>
    </border>
    <border>
      <left style="thin"/>
      <right style="thin"/>
      <top>
        <color indexed="63"/>
      </top>
      <bottom style="hair"/>
    </border>
    <border>
      <left style="double"/>
      <right style="double"/>
      <top>
        <color indexed="63"/>
      </top>
      <bottom style="hair"/>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protection/>
    </xf>
    <xf numFmtId="0" fontId="2" fillId="0" borderId="0">
      <alignment/>
      <protection/>
    </xf>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pplyNumberFormat="0" applyFill="0" applyBorder="0" applyAlignment="0" applyProtection="0"/>
    <xf numFmtId="0" fontId="1" fillId="0" borderId="0">
      <alignment/>
      <protection/>
    </xf>
  </cellStyleXfs>
  <cellXfs count="220">
    <xf numFmtId="0" fontId="0" fillId="0" borderId="0" xfId="0" applyAlignment="1">
      <alignment vertical="center"/>
    </xf>
    <xf numFmtId="0" fontId="6" fillId="0" borderId="0" xfId="23" applyFont="1">
      <alignment/>
      <protection/>
    </xf>
    <xf numFmtId="0" fontId="7" fillId="0" borderId="0" xfId="23" applyFont="1">
      <alignment/>
      <protection/>
    </xf>
    <xf numFmtId="0" fontId="8" fillId="0" borderId="0" xfId="23" applyFont="1">
      <alignment/>
      <protection/>
    </xf>
    <xf numFmtId="0" fontId="9" fillId="0" borderId="0" xfId="23" applyFont="1">
      <alignment/>
      <protection/>
    </xf>
    <xf numFmtId="0" fontId="10" fillId="0" borderId="0" xfId="23" applyFont="1" applyAlignment="1">
      <alignment horizontal="right"/>
      <protection/>
    </xf>
    <xf numFmtId="0" fontId="11" fillId="0" borderId="0" xfId="23" applyFont="1" applyFill="1">
      <alignment/>
      <protection/>
    </xf>
    <xf numFmtId="0" fontId="6" fillId="0" borderId="0" xfId="23" applyFont="1" applyAlignment="1">
      <alignment horizontal="right"/>
      <protection/>
    </xf>
    <xf numFmtId="0" fontId="6" fillId="0" borderId="0" xfId="23" applyFont="1" applyFill="1">
      <alignment/>
      <protection/>
    </xf>
    <xf numFmtId="0" fontId="6" fillId="0" borderId="0" xfId="0" applyFont="1" applyAlignment="1">
      <alignment/>
    </xf>
    <xf numFmtId="0" fontId="12" fillId="0" borderId="0" xfId="23" applyFont="1" applyFill="1" applyAlignment="1">
      <alignment horizontal="left"/>
      <protection/>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wrapText="1"/>
    </xf>
    <xf numFmtId="0" fontId="15" fillId="2" borderId="5" xfId="23" applyFont="1" applyFill="1" applyBorder="1" applyAlignment="1">
      <alignment horizontal="center" vertical="center" wrapText="1"/>
      <protection/>
    </xf>
    <xf numFmtId="0" fontId="15" fillId="2" borderId="6" xfId="0" applyFont="1" applyFill="1" applyBorder="1" applyAlignment="1">
      <alignment horizontal="center" vertical="center" wrapText="1"/>
    </xf>
    <xf numFmtId="0" fontId="6" fillId="0" borderId="0" xfId="23" applyFont="1" applyBorder="1" applyAlignment="1">
      <alignment horizontal="center"/>
      <protection/>
    </xf>
    <xf numFmtId="0" fontId="16"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xf>
    <xf numFmtId="187" fontId="0" fillId="0" borderId="2" xfId="0" applyNumberFormat="1" applyFill="1" applyBorder="1" applyAlignment="1">
      <alignment horizontal="right" vertical="center"/>
    </xf>
    <xf numFmtId="187" fontId="0" fillId="0" borderId="3" xfId="0" applyNumberFormat="1" applyFont="1" applyBorder="1" applyAlignment="1">
      <alignment horizontal="right" vertical="center" shrinkToFit="1"/>
    </xf>
    <xf numFmtId="187" fontId="0" fillId="0" borderId="2" xfId="0" applyNumberFormat="1" applyFont="1" applyBorder="1" applyAlignment="1">
      <alignment horizontal="right" vertical="center" shrinkToFit="1"/>
    </xf>
    <xf numFmtId="187" fontId="0" fillId="0" borderId="6" xfId="0" applyNumberFormat="1" applyFont="1" applyBorder="1" applyAlignment="1">
      <alignment horizontal="right" vertical="center" shrinkToFit="1"/>
    </xf>
    <xf numFmtId="187" fontId="18" fillId="0" borderId="6" xfId="0" applyNumberFormat="1" applyFont="1" applyBorder="1" applyAlignment="1">
      <alignment horizontal="right" vertical="center" shrinkToFit="1"/>
    </xf>
    <xf numFmtId="187" fontId="0" fillId="0" borderId="8" xfId="0" applyNumberFormat="1" applyFont="1" applyFill="1" applyBorder="1" applyAlignment="1">
      <alignment horizontal="right" vertical="center" shrinkToFit="1"/>
    </xf>
    <xf numFmtId="187" fontId="0" fillId="0" borderId="0" xfId="0" applyNumberFormat="1" applyAlignment="1">
      <alignment vertical="center"/>
    </xf>
    <xf numFmtId="187" fontId="0" fillId="0" borderId="2" xfId="0" applyNumberFormat="1" applyFont="1" applyFill="1" applyBorder="1" applyAlignment="1">
      <alignment horizontal="right" vertical="center" shrinkToFit="1"/>
    </xf>
    <xf numFmtId="187" fontId="0" fillId="0" borderId="6" xfId="0" applyNumberFormat="1" applyFont="1" applyFill="1" applyBorder="1" applyAlignment="1">
      <alignment horizontal="right" vertical="center" shrinkToFit="1"/>
    </xf>
    <xf numFmtId="187" fontId="0" fillId="0" borderId="0" xfId="0" applyNumberFormat="1" applyBorder="1" applyAlignment="1">
      <alignment vertical="center"/>
    </xf>
    <xf numFmtId="187" fontId="19" fillId="0" borderId="2" xfId="0" applyNumberFormat="1" applyFont="1" applyFill="1" applyBorder="1" applyAlignment="1">
      <alignment horizontal="right" vertical="center" shrinkToFit="1"/>
    </xf>
    <xf numFmtId="0" fontId="17" fillId="0" borderId="9" xfId="0" applyFont="1" applyFill="1" applyBorder="1" applyAlignment="1">
      <alignment horizontal="center" vertical="center"/>
    </xf>
    <xf numFmtId="0" fontId="17" fillId="0" borderId="0" xfId="0" applyFont="1" applyFill="1" applyBorder="1" applyAlignment="1">
      <alignment horizontal="center" vertical="center"/>
    </xf>
    <xf numFmtId="229" fontId="0" fillId="0" borderId="10" xfId="19" applyNumberFormat="1" applyFill="1" applyBorder="1" applyAlignment="1">
      <alignment horizontal="right" vertical="center"/>
    </xf>
    <xf numFmtId="229" fontId="0" fillId="0" borderId="10" xfId="19" applyNumberFormat="1" applyFont="1" applyFill="1" applyBorder="1" applyAlignment="1">
      <alignment horizontal="right" vertical="center"/>
    </xf>
    <xf numFmtId="229" fontId="0" fillId="0" borderId="0" xfId="19" applyNumberFormat="1" applyFill="1" applyBorder="1" applyAlignment="1">
      <alignment horizontal="right" vertical="center"/>
    </xf>
    <xf numFmtId="229" fontId="0" fillId="0" borderId="0" xfId="19" applyNumberFormat="1" applyFont="1" applyFill="1" applyBorder="1" applyAlignment="1">
      <alignment horizontal="right" vertical="center"/>
    </xf>
    <xf numFmtId="229" fontId="18" fillId="0" borderId="0" xfId="19" applyNumberFormat="1" applyFont="1" applyFill="1" applyBorder="1" applyAlignment="1">
      <alignment horizontal="right" vertical="center"/>
    </xf>
    <xf numFmtId="229" fontId="0" fillId="0" borderId="9" xfId="19" applyNumberFormat="1" applyFont="1" applyFill="1" applyBorder="1" applyAlignment="1">
      <alignment horizontal="right" vertical="center"/>
    </xf>
    <xf numFmtId="229" fontId="0" fillId="0" borderId="11" xfId="19" applyNumberFormat="1" applyFont="1" applyFill="1" applyBorder="1" applyAlignment="1">
      <alignment horizontal="right" vertical="center"/>
    </xf>
    <xf numFmtId="177" fontId="0" fillId="0" borderId="10" xfId="19" applyNumberFormat="1" applyFont="1" applyFill="1" applyBorder="1" applyAlignment="1">
      <alignment horizontal="right" vertical="center"/>
    </xf>
    <xf numFmtId="177" fontId="0" fillId="0" borderId="12" xfId="19" applyNumberFormat="1" applyFont="1" applyFill="1" applyBorder="1" applyAlignment="1">
      <alignment horizontal="right" vertical="center"/>
    </xf>
    <xf numFmtId="177" fontId="19" fillId="0" borderId="10" xfId="19" applyNumberFormat="1" applyFont="1" applyFill="1" applyBorder="1" applyAlignment="1">
      <alignment horizontal="right"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179" fontId="0" fillId="0" borderId="15" xfId="19" applyNumberFormat="1" applyBorder="1" applyAlignment="1">
      <alignment horizontal="right" vertical="center"/>
    </xf>
    <xf numFmtId="179" fontId="0" fillId="0" borderId="16" xfId="19" applyNumberFormat="1" applyFont="1" applyBorder="1" applyAlignment="1">
      <alignment horizontal="right" vertical="center"/>
    </xf>
    <xf numFmtId="0" fontId="20" fillId="0" borderId="0" xfId="0" applyFont="1" applyAlignment="1">
      <alignment vertical="center"/>
    </xf>
    <xf numFmtId="179" fontId="0" fillId="0" borderId="15" xfId="19" applyNumberFormat="1" applyFont="1" applyBorder="1" applyAlignment="1">
      <alignment horizontal="right" vertical="center"/>
    </xf>
    <xf numFmtId="179" fontId="19" fillId="0" borderId="15" xfId="19" applyNumberFormat="1" applyFont="1" applyFill="1" applyBorder="1" applyAlignment="1">
      <alignment horizontal="right" vertical="center"/>
    </xf>
    <xf numFmtId="0" fontId="21" fillId="0" borderId="9" xfId="0" applyFont="1" applyFill="1" applyBorder="1" applyAlignment="1">
      <alignment horizontal="center" vertical="center" wrapText="1"/>
    </xf>
    <xf numFmtId="0" fontId="21" fillId="0" borderId="0" xfId="0" applyFont="1" applyFill="1" applyBorder="1" applyAlignment="1">
      <alignment horizontal="center" vertical="center" wrapText="1"/>
    </xf>
    <xf numFmtId="187" fontId="0" fillId="0" borderId="10" xfId="19" applyNumberFormat="1" applyFill="1" applyBorder="1" applyAlignment="1">
      <alignment vertical="center"/>
    </xf>
    <xf numFmtId="187" fontId="0" fillId="0" borderId="11" xfId="0" applyNumberFormat="1" applyFont="1" applyFill="1" applyBorder="1" applyAlignment="1">
      <alignment horizontal="right" vertical="center" shrinkToFit="1"/>
    </xf>
    <xf numFmtId="187" fontId="0" fillId="0" borderId="10" xfId="0" applyNumberFormat="1" applyFont="1" applyFill="1" applyBorder="1" applyAlignment="1">
      <alignment horizontal="right" vertical="center" shrinkToFit="1"/>
    </xf>
    <xf numFmtId="187" fontId="0" fillId="0" borderId="12" xfId="0" applyNumberFormat="1" applyFont="1" applyFill="1" applyBorder="1" applyAlignment="1">
      <alignment horizontal="right" vertical="center" shrinkToFit="1"/>
    </xf>
    <xf numFmtId="187" fontId="19" fillId="0" borderId="10" xfId="0" applyNumberFormat="1" applyFont="1" applyFill="1" applyBorder="1" applyAlignment="1">
      <alignment horizontal="right" vertical="center" shrinkToFit="1"/>
    </xf>
    <xf numFmtId="179" fontId="0" fillId="0" borderId="10" xfId="19" applyNumberFormat="1" applyFill="1" applyBorder="1" applyAlignment="1">
      <alignment horizontal="right" vertical="center"/>
    </xf>
    <xf numFmtId="179" fontId="0" fillId="0" borderId="11" xfId="19" applyNumberFormat="1" applyFont="1" applyFill="1" applyBorder="1" applyAlignment="1">
      <alignment horizontal="right" vertical="center"/>
    </xf>
    <xf numFmtId="179" fontId="0" fillId="0" borderId="10" xfId="19" applyNumberFormat="1" applyFont="1" applyFill="1" applyBorder="1" applyAlignment="1">
      <alignment horizontal="right" vertical="center"/>
    </xf>
    <xf numFmtId="179" fontId="19" fillId="0" borderId="10" xfId="19" applyNumberFormat="1" applyFont="1" applyFill="1" applyBorder="1" applyAlignment="1">
      <alignment horizontal="right" vertical="center"/>
    </xf>
    <xf numFmtId="0" fontId="0" fillId="0" borderId="10" xfId="0" applyFill="1" applyBorder="1" applyAlignment="1">
      <alignment horizontal="center" vertical="top" wrapText="1"/>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187" fontId="0" fillId="0" borderId="2" xfId="19" applyNumberFormat="1" applyFill="1" applyBorder="1" applyAlignment="1">
      <alignment vertical="center"/>
    </xf>
    <xf numFmtId="0" fontId="13"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179" fontId="0" fillId="0" borderId="19" xfId="19" applyNumberFormat="1" applyFill="1" applyBorder="1" applyAlignment="1">
      <alignment horizontal="right" vertical="center"/>
    </xf>
    <xf numFmtId="179" fontId="0" fillId="0" borderId="20" xfId="19" applyNumberFormat="1" applyFont="1" applyFill="1" applyBorder="1" applyAlignment="1">
      <alignment horizontal="right" vertical="center"/>
    </xf>
    <xf numFmtId="179" fontId="0" fillId="0" borderId="19" xfId="19" applyNumberFormat="1" applyFont="1" applyFill="1" applyBorder="1" applyAlignment="1">
      <alignment horizontal="right" vertical="center"/>
    </xf>
    <xf numFmtId="179" fontId="19" fillId="0" borderId="19" xfId="19" applyNumberFormat="1" applyFont="1" applyFill="1" applyBorder="1" applyAlignment="1">
      <alignment horizontal="right" vertical="center"/>
    </xf>
    <xf numFmtId="0" fontId="13" fillId="0" borderId="13" xfId="0" applyFont="1" applyFill="1" applyBorder="1" applyAlignment="1">
      <alignment horizontal="center" vertical="center"/>
    </xf>
    <xf numFmtId="0" fontId="13" fillId="0" borderId="21" xfId="0" applyFont="1" applyFill="1" applyBorder="1" applyAlignment="1">
      <alignment horizontal="center" vertical="center"/>
    </xf>
    <xf numFmtId="179" fontId="0" fillId="0" borderId="15" xfId="19" applyNumberFormat="1" applyFill="1" applyBorder="1" applyAlignment="1">
      <alignment horizontal="right" vertical="center"/>
    </xf>
    <xf numFmtId="179" fontId="0" fillId="0" borderId="16" xfId="19" applyNumberFormat="1" applyFont="1" applyFill="1" applyBorder="1" applyAlignment="1">
      <alignment horizontal="right" vertical="center"/>
    </xf>
    <xf numFmtId="179" fontId="0" fillId="0" borderId="15" xfId="19" applyNumberFormat="1" applyFont="1" applyFill="1" applyBorder="1" applyAlignment="1">
      <alignment horizontal="right" vertical="center"/>
    </xf>
    <xf numFmtId="0" fontId="13" fillId="3" borderId="9" xfId="0" applyFont="1" applyFill="1" applyBorder="1" applyAlignment="1">
      <alignment horizontal="center" vertical="center" wrapText="1"/>
    </xf>
    <xf numFmtId="0" fontId="13" fillId="3" borderId="12" xfId="0" applyFont="1" applyFill="1" applyBorder="1" applyAlignment="1">
      <alignment horizontal="center" vertical="center" wrapText="1"/>
    </xf>
    <xf numFmtId="187" fontId="0" fillId="3" borderId="10" xfId="19" applyNumberFormat="1" applyFill="1" applyBorder="1" applyAlignment="1">
      <alignment vertical="center"/>
    </xf>
    <xf numFmtId="187" fontId="0" fillId="3" borderId="11" xfId="0" applyNumberFormat="1" applyFont="1" applyFill="1" applyBorder="1" applyAlignment="1">
      <alignment horizontal="right" vertical="center" shrinkToFit="1"/>
    </xf>
    <xf numFmtId="187" fontId="0" fillId="3" borderId="10" xfId="0" applyNumberFormat="1" applyFont="1" applyFill="1" applyBorder="1" applyAlignment="1">
      <alignment horizontal="right" vertical="center" shrinkToFit="1"/>
    </xf>
    <xf numFmtId="187" fontId="0" fillId="3" borderId="12" xfId="0" applyNumberFormat="1" applyFont="1" applyFill="1" applyBorder="1" applyAlignment="1">
      <alignment horizontal="right" vertical="center" shrinkToFit="1"/>
    </xf>
    <xf numFmtId="229" fontId="0" fillId="3" borderId="10" xfId="19" applyNumberFormat="1" applyFill="1" applyBorder="1" applyAlignment="1">
      <alignment horizontal="right" vertical="center"/>
    </xf>
    <xf numFmtId="229" fontId="0" fillId="3" borderId="10" xfId="19" applyNumberFormat="1" applyFont="1" applyFill="1" applyBorder="1" applyAlignment="1">
      <alignment horizontal="right" vertical="center"/>
    </xf>
    <xf numFmtId="229" fontId="0" fillId="3" borderId="0" xfId="19" applyNumberFormat="1" applyFill="1" applyBorder="1" applyAlignment="1">
      <alignment horizontal="right" vertical="center"/>
    </xf>
    <xf numFmtId="229" fontId="0" fillId="3" borderId="0" xfId="19" applyNumberFormat="1" applyFont="1" applyFill="1" applyBorder="1" applyAlignment="1">
      <alignment horizontal="right" vertical="center"/>
    </xf>
    <xf numFmtId="229" fontId="18" fillId="3" borderId="0" xfId="19" applyNumberFormat="1" applyFont="1" applyFill="1" applyBorder="1" applyAlignment="1">
      <alignment horizontal="right" vertical="center"/>
    </xf>
    <xf numFmtId="229" fontId="0" fillId="3" borderId="9" xfId="19" applyNumberFormat="1" applyFont="1" applyFill="1" applyBorder="1" applyAlignment="1">
      <alignment horizontal="right" vertical="center"/>
    </xf>
    <xf numFmtId="229" fontId="0" fillId="3" borderId="11" xfId="19" applyNumberFormat="1" applyFont="1" applyFill="1" applyBorder="1" applyAlignment="1">
      <alignment horizontal="right" vertical="center"/>
    </xf>
    <xf numFmtId="177" fontId="0" fillId="3" borderId="10" xfId="19" applyNumberFormat="1" applyFont="1" applyFill="1" applyBorder="1" applyAlignment="1">
      <alignment horizontal="right" vertical="center"/>
    </xf>
    <xf numFmtId="177" fontId="0" fillId="3" borderId="12" xfId="19" applyNumberFormat="1" applyFont="1" applyFill="1" applyBorder="1" applyAlignment="1">
      <alignment horizontal="right" vertical="center"/>
    </xf>
    <xf numFmtId="179" fontId="0" fillId="3" borderId="10" xfId="19" applyNumberFormat="1" applyFill="1" applyBorder="1" applyAlignment="1">
      <alignment vertical="center"/>
    </xf>
    <xf numFmtId="179" fontId="0" fillId="3" borderId="11" xfId="19" applyNumberFormat="1" applyFont="1" applyFill="1" applyBorder="1" applyAlignment="1">
      <alignment vertical="center"/>
    </xf>
    <xf numFmtId="179" fontId="0" fillId="3" borderId="10" xfId="19" applyNumberFormat="1" applyFont="1" applyFill="1" applyBorder="1" applyAlignment="1">
      <alignment vertical="center"/>
    </xf>
    <xf numFmtId="179" fontId="19" fillId="0" borderId="10" xfId="19" applyNumberFormat="1" applyFont="1" applyFill="1" applyBorder="1" applyAlignment="1">
      <alignment vertical="center"/>
    </xf>
    <xf numFmtId="187" fontId="6" fillId="3" borderId="9"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187" fontId="0" fillId="0" borderId="2" xfId="19" applyNumberFormat="1" applyFont="1" applyFill="1" applyBorder="1" applyAlignment="1">
      <alignment vertical="center"/>
    </xf>
    <xf numFmtId="187" fontId="0" fillId="0" borderId="3" xfId="19" applyNumberFormat="1" applyFont="1" applyFill="1" applyBorder="1" applyAlignment="1">
      <alignment vertical="center"/>
    </xf>
    <xf numFmtId="0" fontId="6" fillId="3" borderId="9"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22" xfId="0" applyFont="1" applyFill="1" applyBorder="1" applyAlignment="1">
      <alignment horizontal="center" vertical="center"/>
    </xf>
    <xf numFmtId="179" fontId="0" fillId="0" borderId="22" xfId="19" applyNumberFormat="1" applyFont="1" applyFill="1" applyBorder="1" applyAlignment="1">
      <alignment vertical="center"/>
    </xf>
    <xf numFmtId="179" fontId="0" fillId="0" borderId="23" xfId="19" applyNumberFormat="1" applyFont="1" applyFill="1" applyBorder="1" applyAlignment="1">
      <alignment vertical="center"/>
    </xf>
    <xf numFmtId="0" fontId="0" fillId="0" borderId="0" xfId="0" applyFill="1" applyAlignment="1">
      <alignment vertical="center"/>
    </xf>
    <xf numFmtId="179" fontId="19" fillId="0" borderId="22" xfId="19" applyNumberFormat="1" applyFont="1" applyFill="1" applyBorder="1" applyAlignment="1">
      <alignment vertical="center"/>
    </xf>
    <xf numFmtId="187" fontId="0" fillId="0" borderId="10" xfId="19" applyNumberFormat="1" applyFont="1" applyFill="1" applyBorder="1" applyAlignment="1">
      <alignment vertical="center"/>
    </xf>
    <xf numFmtId="187" fontId="0" fillId="0" borderId="9" xfId="0" applyNumberFormat="1" applyFont="1" applyFill="1" applyBorder="1" applyAlignment="1">
      <alignment horizontal="right" vertical="center" shrinkToFit="1"/>
    </xf>
    <xf numFmtId="0" fontId="6" fillId="3" borderId="17" xfId="0" applyFont="1" applyFill="1" applyBorder="1" applyAlignment="1">
      <alignment horizontal="center" vertical="center" wrapText="1"/>
    </xf>
    <xf numFmtId="0" fontId="13" fillId="0" borderId="19" xfId="0" applyFont="1" applyFill="1" applyBorder="1" applyAlignment="1">
      <alignment horizontal="center" vertical="center"/>
    </xf>
    <xf numFmtId="179" fontId="0" fillId="0" borderId="19" xfId="19" applyNumberFormat="1" applyFont="1" applyFill="1" applyBorder="1" applyAlignment="1">
      <alignment vertical="center"/>
    </xf>
    <xf numFmtId="179" fontId="0" fillId="0" borderId="20" xfId="19" applyNumberFormat="1" applyFont="1" applyFill="1" applyBorder="1" applyAlignment="1">
      <alignment vertical="center"/>
    </xf>
    <xf numFmtId="179" fontId="0" fillId="0" borderId="10" xfId="19" applyNumberFormat="1" applyFont="1" applyFill="1" applyBorder="1" applyAlignment="1">
      <alignment vertical="center"/>
    </xf>
    <xf numFmtId="0" fontId="13" fillId="3" borderId="3" xfId="0" applyFont="1" applyFill="1" applyBorder="1" applyAlignment="1">
      <alignment horizontal="center" vertical="center" wrapText="1"/>
    </xf>
    <xf numFmtId="0" fontId="13" fillId="3" borderId="6" xfId="0" applyFont="1" applyFill="1" applyBorder="1" applyAlignment="1">
      <alignment horizontal="center" vertical="center" wrapText="1"/>
    </xf>
    <xf numFmtId="187" fontId="0" fillId="3" borderId="8" xfId="0" applyNumberFormat="1" applyFont="1" applyFill="1" applyBorder="1" applyAlignment="1">
      <alignment horizontal="right" vertical="center" shrinkToFit="1"/>
    </xf>
    <xf numFmtId="187" fontId="0" fillId="3" borderId="2" xfId="0" applyNumberFormat="1" applyFont="1" applyFill="1" applyBorder="1" applyAlignment="1">
      <alignment horizontal="right" vertical="center" shrinkToFit="1"/>
    </xf>
    <xf numFmtId="187" fontId="0" fillId="3" borderId="6" xfId="0" applyNumberFormat="1" applyFont="1" applyFill="1" applyBorder="1" applyAlignment="1">
      <alignment horizontal="right" vertical="center" shrinkToFit="1"/>
    </xf>
    <xf numFmtId="187" fontId="0" fillId="4" borderId="2" xfId="19" applyNumberFormat="1" applyFont="1" applyFill="1" applyBorder="1" applyAlignment="1">
      <alignment vertical="center"/>
    </xf>
    <xf numFmtId="0" fontId="6" fillId="0" borderId="10" xfId="0" applyFont="1" applyFill="1" applyBorder="1" applyAlignment="1">
      <alignment horizontal="center" vertical="center"/>
    </xf>
    <xf numFmtId="187" fontId="0" fillId="0" borderId="9" xfId="19" applyNumberFormat="1" applyFont="1" applyFill="1" applyBorder="1" applyAlignment="1">
      <alignment vertical="center"/>
    </xf>
    <xf numFmtId="0" fontId="0" fillId="0" borderId="19" xfId="0" applyFill="1" applyBorder="1" applyAlignment="1">
      <alignment horizontal="center" vertical="top" wrapText="1"/>
    </xf>
    <xf numFmtId="0" fontId="6" fillId="0" borderId="19"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5" borderId="9" xfId="0" applyFont="1" applyFill="1" applyBorder="1" applyAlignment="1">
      <alignment horizontal="center" vertical="center"/>
    </xf>
    <xf numFmtId="0" fontId="13" fillId="5" borderId="12" xfId="0" applyFont="1" applyFill="1" applyBorder="1" applyAlignment="1">
      <alignment horizontal="center" vertical="center"/>
    </xf>
    <xf numFmtId="187" fontId="0" fillId="5" borderId="10" xfId="19" applyNumberFormat="1" applyFill="1" applyBorder="1" applyAlignment="1">
      <alignment vertical="center"/>
    </xf>
    <xf numFmtId="187" fontId="0" fillId="5" borderId="11" xfId="0" applyNumberFormat="1" applyFont="1" applyFill="1" applyBorder="1" applyAlignment="1">
      <alignment horizontal="right" vertical="center" shrinkToFit="1"/>
    </xf>
    <xf numFmtId="187" fontId="0" fillId="5" borderId="10" xfId="0" applyNumberFormat="1" applyFont="1" applyFill="1" applyBorder="1" applyAlignment="1">
      <alignment horizontal="right" vertical="center" shrinkToFit="1"/>
    </xf>
    <xf numFmtId="187" fontId="0" fillId="5" borderId="12" xfId="0" applyNumberFormat="1" applyFont="1" applyFill="1" applyBorder="1" applyAlignment="1">
      <alignment horizontal="right" vertical="center" shrinkToFit="1"/>
    </xf>
    <xf numFmtId="229" fontId="0" fillId="5" borderId="10" xfId="19" applyNumberFormat="1" applyFill="1" applyBorder="1" applyAlignment="1">
      <alignment horizontal="right" vertical="center"/>
    </xf>
    <xf numFmtId="229" fontId="0" fillId="5" borderId="10" xfId="19" applyNumberFormat="1" applyFont="1" applyFill="1" applyBorder="1" applyAlignment="1">
      <alignment horizontal="right" vertical="center"/>
    </xf>
    <xf numFmtId="229" fontId="0" fillId="5" borderId="0" xfId="19" applyNumberFormat="1" applyFill="1" applyBorder="1" applyAlignment="1">
      <alignment horizontal="right" vertical="center"/>
    </xf>
    <xf numFmtId="229" fontId="0" fillId="5" borderId="0" xfId="19" applyNumberFormat="1" applyFont="1" applyFill="1" applyBorder="1" applyAlignment="1">
      <alignment horizontal="right" vertical="center"/>
    </xf>
    <xf numFmtId="229" fontId="18" fillId="5" borderId="0" xfId="19" applyNumberFormat="1" applyFont="1" applyFill="1" applyBorder="1" applyAlignment="1">
      <alignment horizontal="right" vertical="center"/>
    </xf>
    <xf numFmtId="229" fontId="0" fillId="5" borderId="9" xfId="19" applyNumberFormat="1" applyFont="1" applyFill="1" applyBorder="1" applyAlignment="1">
      <alignment horizontal="right" vertical="center"/>
    </xf>
    <xf numFmtId="229" fontId="0" fillId="5" borderId="11" xfId="19" applyNumberFormat="1" applyFont="1" applyFill="1" applyBorder="1" applyAlignment="1">
      <alignment horizontal="right" vertical="center"/>
    </xf>
    <xf numFmtId="177" fontId="0" fillId="5" borderId="10" xfId="19" applyNumberFormat="1" applyFont="1" applyFill="1" applyBorder="1" applyAlignment="1">
      <alignment horizontal="right" vertical="center"/>
    </xf>
    <xf numFmtId="177" fontId="0" fillId="5" borderId="12" xfId="19" applyNumberFormat="1" applyFont="1" applyFill="1" applyBorder="1" applyAlignment="1">
      <alignment horizontal="right" vertical="center"/>
    </xf>
    <xf numFmtId="179" fontId="0" fillId="5" borderId="10" xfId="19" applyNumberFormat="1" applyFill="1" applyBorder="1" applyAlignment="1">
      <alignment vertical="center"/>
    </xf>
    <xf numFmtId="179" fontId="0" fillId="5" borderId="11" xfId="19" applyNumberFormat="1" applyFont="1" applyFill="1" applyBorder="1" applyAlignment="1">
      <alignment vertical="center"/>
    </xf>
    <xf numFmtId="179" fontId="0" fillId="5" borderId="10" xfId="19" applyNumberFormat="1" applyFont="1" applyFill="1" applyBorder="1" applyAlignment="1">
      <alignment vertical="center"/>
    </xf>
    <xf numFmtId="187" fontId="6" fillId="5" borderId="9" xfId="0" applyNumberFormat="1" applyFont="1" applyFill="1" applyBorder="1" applyAlignment="1">
      <alignment horizontal="center" vertical="center" wrapText="1"/>
    </xf>
    <xf numFmtId="0" fontId="6" fillId="5" borderId="9" xfId="0" applyFont="1" applyFill="1" applyBorder="1" applyAlignment="1">
      <alignment horizontal="center" vertical="center" wrapText="1"/>
    </xf>
    <xf numFmtId="179" fontId="0" fillId="4" borderId="22" xfId="19" applyNumberFormat="1" applyFont="1" applyFill="1" applyBorder="1" applyAlignment="1">
      <alignment vertical="center"/>
    </xf>
    <xf numFmtId="187" fontId="0" fillId="4" borderId="10" xfId="19" applyNumberFormat="1" applyFont="1" applyFill="1" applyBorder="1" applyAlignment="1">
      <alignment vertical="center"/>
    </xf>
    <xf numFmtId="187" fontId="0" fillId="4" borderId="9" xfId="19" applyNumberFormat="1" applyFont="1" applyFill="1" applyBorder="1" applyAlignment="1">
      <alignment vertical="center"/>
    </xf>
    <xf numFmtId="178" fontId="0" fillId="0" borderId="10" xfId="19" applyNumberFormat="1" applyFont="1" applyFill="1" applyBorder="1" applyAlignment="1">
      <alignment horizontal="right" vertical="center"/>
    </xf>
    <xf numFmtId="0" fontId="6" fillId="5" borderId="17" xfId="0" applyFont="1" applyFill="1" applyBorder="1" applyAlignment="1">
      <alignment horizontal="center" vertical="center" wrapText="1"/>
    </xf>
    <xf numFmtId="179" fontId="0" fillId="4" borderId="19" xfId="19" applyNumberFormat="1" applyFont="1" applyFill="1" applyBorder="1" applyAlignment="1">
      <alignment vertical="center"/>
    </xf>
    <xf numFmtId="0" fontId="13" fillId="5" borderId="3" xfId="0" applyFont="1" applyFill="1" applyBorder="1" applyAlignment="1">
      <alignment horizontal="center" vertical="center"/>
    </xf>
    <xf numFmtId="0" fontId="13" fillId="5" borderId="6" xfId="0" applyFont="1" applyFill="1" applyBorder="1" applyAlignment="1">
      <alignment horizontal="center" vertical="center"/>
    </xf>
    <xf numFmtId="187" fontId="0" fillId="5" borderId="8" xfId="0" applyNumberFormat="1" applyFont="1" applyFill="1" applyBorder="1" applyAlignment="1">
      <alignment horizontal="right" vertical="center" shrinkToFit="1"/>
    </xf>
    <xf numFmtId="187" fontId="0" fillId="5" borderId="2" xfId="0" applyNumberFormat="1" applyFont="1" applyFill="1" applyBorder="1" applyAlignment="1">
      <alignment horizontal="right" vertical="center" shrinkToFit="1"/>
    </xf>
    <xf numFmtId="187" fontId="0" fillId="5" borderId="6" xfId="0" applyNumberFormat="1" applyFont="1" applyFill="1" applyBorder="1" applyAlignment="1">
      <alignment horizontal="right" vertical="center" shrinkToFit="1"/>
    </xf>
    <xf numFmtId="179" fontId="0" fillId="0" borderId="16" xfId="19" applyNumberFormat="1" applyFont="1" applyFill="1" applyBorder="1" applyAlignment="1">
      <alignment vertical="center"/>
    </xf>
    <xf numFmtId="179" fontId="19" fillId="0" borderId="19" xfId="19" applyNumberFormat="1" applyFont="1" applyFill="1" applyBorder="1" applyAlignment="1">
      <alignment vertical="center"/>
    </xf>
    <xf numFmtId="0" fontId="6" fillId="0" borderId="0" xfId="0" applyFont="1" applyAlignment="1">
      <alignment vertical="center"/>
    </xf>
    <xf numFmtId="0" fontId="0" fillId="0" borderId="0" xfId="0" applyFont="1" applyAlignment="1">
      <alignment vertical="center"/>
    </xf>
    <xf numFmtId="0" fontId="18" fillId="0" borderId="0" xfId="0" applyFont="1" applyAlignment="1">
      <alignment vertical="center"/>
    </xf>
    <xf numFmtId="0" fontId="19" fillId="0" borderId="0" xfId="0" applyFont="1" applyFill="1" applyAlignment="1">
      <alignment vertical="center"/>
    </xf>
    <xf numFmtId="38" fontId="6" fillId="0" borderId="0" xfId="19" applyFont="1" applyAlignment="1">
      <alignment vertical="center"/>
    </xf>
    <xf numFmtId="0" fontId="6" fillId="0" borderId="0" xfId="0" applyFont="1" applyAlignment="1">
      <alignment horizontal="left" vertical="center"/>
    </xf>
    <xf numFmtId="0" fontId="24" fillId="0" borderId="0" xfId="0" applyFont="1" applyAlignment="1">
      <alignment vertical="center"/>
    </xf>
    <xf numFmtId="41" fontId="19" fillId="0" borderId="2" xfId="0" applyNumberFormat="1" applyFont="1" applyFill="1" applyBorder="1" applyAlignment="1">
      <alignment horizontal="right" vertical="center" shrinkToFit="1"/>
    </xf>
    <xf numFmtId="0" fontId="21" fillId="6" borderId="3" xfId="0" applyFont="1" applyFill="1" applyBorder="1" applyAlignment="1">
      <alignment horizontal="center" vertical="center" wrapText="1"/>
    </xf>
    <xf numFmtId="0" fontId="21" fillId="6" borderId="7" xfId="0" applyFont="1" applyFill="1" applyBorder="1" applyAlignment="1">
      <alignment horizontal="center" vertical="center" wrapText="1"/>
    </xf>
    <xf numFmtId="187" fontId="0" fillId="6" borderId="2" xfId="19" applyNumberFormat="1" applyFill="1" applyBorder="1" applyAlignment="1">
      <alignment vertical="center"/>
    </xf>
    <xf numFmtId="187" fontId="0" fillId="6" borderId="8" xfId="0" applyNumberFormat="1" applyFont="1" applyFill="1" applyBorder="1" applyAlignment="1">
      <alignment horizontal="right" vertical="center" shrinkToFit="1"/>
    </xf>
    <xf numFmtId="187" fontId="0" fillId="6" borderId="2" xfId="0" applyNumberFormat="1" applyFont="1" applyFill="1" applyBorder="1" applyAlignment="1">
      <alignment horizontal="right" vertical="center" shrinkToFit="1"/>
    </xf>
    <xf numFmtId="187" fontId="0" fillId="6" borderId="6" xfId="0" applyNumberFormat="1" applyFont="1" applyFill="1" applyBorder="1" applyAlignment="1">
      <alignment horizontal="right" vertical="center" shrinkToFit="1"/>
    </xf>
    <xf numFmtId="0" fontId="21" fillId="6" borderId="9" xfId="0" applyFont="1" applyFill="1" applyBorder="1" applyAlignment="1">
      <alignment horizontal="center" vertical="center" wrapText="1"/>
    </xf>
    <xf numFmtId="0" fontId="21" fillId="6" borderId="0" xfId="0" applyFont="1" applyFill="1" applyBorder="1" applyAlignment="1">
      <alignment horizontal="center" vertical="center" wrapText="1"/>
    </xf>
    <xf numFmtId="229" fontId="0" fillId="6" borderId="10" xfId="19" applyNumberFormat="1" applyFill="1" applyBorder="1" applyAlignment="1">
      <alignment horizontal="right" vertical="center"/>
    </xf>
    <xf numFmtId="229" fontId="0" fillId="6" borderId="10" xfId="19" applyNumberFormat="1" applyFont="1" applyFill="1" applyBorder="1" applyAlignment="1">
      <alignment horizontal="right" vertical="center"/>
    </xf>
    <xf numFmtId="229" fontId="0" fillId="6" borderId="0" xfId="19" applyNumberFormat="1" applyFill="1" applyBorder="1" applyAlignment="1">
      <alignment horizontal="right" vertical="center"/>
    </xf>
    <xf numFmtId="229" fontId="0" fillId="6" borderId="0" xfId="19" applyNumberFormat="1" applyFont="1" applyFill="1" applyBorder="1" applyAlignment="1">
      <alignment horizontal="right" vertical="center"/>
    </xf>
    <xf numFmtId="229" fontId="18" fillId="6" borderId="0" xfId="19" applyNumberFormat="1" applyFont="1" applyFill="1" applyBorder="1" applyAlignment="1">
      <alignment horizontal="right" vertical="center"/>
    </xf>
    <xf numFmtId="229" fontId="0" fillId="6" borderId="9" xfId="19" applyNumberFormat="1" applyFont="1" applyFill="1" applyBorder="1" applyAlignment="1">
      <alignment horizontal="right" vertical="center"/>
    </xf>
    <xf numFmtId="229" fontId="0" fillId="6" borderId="11" xfId="19" applyNumberFormat="1" applyFont="1" applyFill="1" applyBorder="1" applyAlignment="1">
      <alignment horizontal="right" vertical="center"/>
    </xf>
    <xf numFmtId="177" fontId="0" fillId="6" borderId="10" xfId="19" applyNumberFormat="1" applyFont="1" applyFill="1" applyBorder="1" applyAlignment="1">
      <alignment horizontal="right" vertical="center"/>
    </xf>
    <xf numFmtId="177" fontId="0" fillId="6" borderId="12" xfId="19" applyNumberFormat="1" applyFont="1" applyFill="1" applyBorder="1" applyAlignment="1">
      <alignment horizontal="right" vertical="center"/>
    </xf>
    <xf numFmtId="179" fontId="0" fillId="6" borderId="10" xfId="19" applyNumberFormat="1" applyFill="1" applyBorder="1" applyAlignment="1">
      <alignment horizontal="right" vertical="center"/>
    </xf>
    <xf numFmtId="179" fontId="0" fillId="6" borderId="11" xfId="19" applyNumberFormat="1" applyFont="1" applyFill="1" applyBorder="1" applyAlignment="1">
      <alignment horizontal="right" vertical="center"/>
    </xf>
    <xf numFmtId="179" fontId="0" fillId="6" borderId="10" xfId="19" applyNumberFormat="1" applyFont="1" applyFill="1" applyBorder="1" applyAlignment="1">
      <alignment horizontal="right" vertical="center"/>
    </xf>
    <xf numFmtId="0" fontId="0" fillId="6" borderId="10" xfId="0" applyFill="1" applyBorder="1" applyAlignment="1">
      <alignment horizontal="center" vertical="top" wrapText="1"/>
    </xf>
    <xf numFmtId="41" fontId="19" fillId="0" borderId="10" xfId="0" applyNumberFormat="1" applyFont="1" applyFill="1" applyBorder="1" applyAlignment="1">
      <alignment horizontal="right" vertical="center" shrinkToFit="1"/>
    </xf>
    <xf numFmtId="0" fontId="0" fillId="6" borderId="19" xfId="0" applyFill="1" applyBorder="1" applyAlignment="1">
      <alignment horizontal="center" vertical="top" wrapText="1"/>
    </xf>
    <xf numFmtId="0" fontId="22" fillId="7" borderId="3"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2" fillId="7" borderId="6" xfId="0" applyFont="1" applyFill="1" applyBorder="1" applyAlignment="1">
      <alignment horizontal="center" vertical="center" wrapText="1"/>
    </xf>
    <xf numFmtId="187" fontId="0" fillId="7" borderId="10" xfId="19" applyNumberFormat="1" applyFill="1" applyBorder="1" applyAlignment="1">
      <alignment vertical="center"/>
    </xf>
    <xf numFmtId="187" fontId="0" fillId="7" borderId="11" xfId="0" applyNumberFormat="1" applyFont="1" applyFill="1" applyBorder="1" applyAlignment="1">
      <alignment horizontal="right" vertical="center" shrinkToFit="1"/>
    </xf>
    <xf numFmtId="187" fontId="0" fillId="7" borderId="10" xfId="0" applyNumberFormat="1" applyFont="1" applyFill="1" applyBorder="1" applyAlignment="1">
      <alignment horizontal="right" vertical="center" shrinkToFit="1"/>
    </xf>
    <xf numFmtId="187" fontId="0" fillId="7" borderId="12" xfId="0" applyNumberFormat="1" applyFont="1" applyFill="1" applyBorder="1" applyAlignment="1">
      <alignment horizontal="right" vertical="center" shrinkToFit="1"/>
    </xf>
    <xf numFmtId="0" fontId="22" fillId="7" borderId="9"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12" xfId="0" applyFont="1" applyFill="1" applyBorder="1" applyAlignment="1">
      <alignment horizontal="center" vertical="center" wrapText="1"/>
    </xf>
    <xf numFmtId="229" fontId="0" fillId="7" borderId="10" xfId="19" applyNumberFormat="1" applyFill="1" applyBorder="1" applyAlignment="1">
      <alignment horizontal="right" vertical="center"/>
    </xf>
    <xf numFmtId="229" fontId="0" fillId="7" borderId="10" xfId="19" applyNumberFormat="1" applyFont="1" applyFill="1" applyBorder="1" applyAlignment="1">
      <alignment horizontal="right" vertical="center"/>
    </xf>
    <xf numFmtId="229" fontId="0" fillId="7" borderId="0" xfId="19" applyNumberFormat="1" applyFill="1" applyBorder="1" applyAlignment="1">
      <alignment horizontal="right" vertical="center"/>
    </xf>
    <xf numFmtId="229" fontId="0" fillId="7" borderId="0" xfId="19" applyNumberFormat="1" applyFont="1" applyFill="1" applyBorder="1" applyAlignment="1">
      <alignment horizontal="right" vertical="center"/>
    </xf>
    <xf numFmtId="229" fontId="18" fillId="7" borderId="0" xfId="19" applyNumberFormat="1" applyFont="1" applyFill="1" applyBorder="1" applyAlignment="1">
      <alignment horizontal="right" vertical="center"/>
    </xf>
    <xf numFmtId="229" fontId="0" fillId="7" borderId="9" xfId="19" applyNumberFormat="1" applyFont="1" applyFill="1" applyBorder="1" applyAlignment="1">
      <alignment horizontal="right" vertical="center"/>
    </xf>
    <xf numFmtId="229" fontId="0" fillId="7" borderId="11" xfId="19" applyNumberFormat="1" applyFont="1" applyFill="1" applyBorder="1" applyAlignment="1">
      <alignment horizontal="right" vertical="center"/>
    </xf>
    <xf numFmtId="177" fontId="0" fillId="7" borderId="10" xfId="19" applyNumberFormat="1" applyFont="1" applyFill="1" applyBorder="1" applyAlignment="1">
      <alignment horizontal="right" vertical="center"/>
    </xf>
    <xf numFmtId="177" fontId="0" fillId="7" borderId="12" xfId="19" applyNumberFormat="1" applyFont="1" applyFill="1" applyBorder="1" applyAlignment="1">
      <alignment horizontal="right" vertical="center"/>
    </xf>
    <xf numFmtId="179" fontId="0" fillId="7" borderId="10" xfId="19" applyNumberFormat="1" applyFill="1" applyBorder="1" applyAlignment="1">
      <alignment horizontal="right" vertical="center"/>
    </xf>
    <xf numFmtId="179" fontId="0" fillId="7" borderId="11" xfId="19" applyNumberFormat="1" applyFont="1" applyFill="1" applyBorder="1" applyAlignment="1">
      <alignment horizontal="right" vertical="center"/>
    </xf>
    <xf numFmtId="179" fontId="0" fillId="7" borderId="10" xfId="19" applyNumberFormat="1" applyFont="1" applyFill="1" applyBorder="1" applyAlignment="1">
      <alignment horizontal="right" vertical="center"/>
    </xf>
    <xf numFmtId="0" fontId="0" fillId="7" borderId="10" xfId="0" applyFill="1" applyBorder="1" applyAlignment="1">
      <alignment horizontal="center" vertical="top" wrapText="1"/>
    </xf>
    <xf numFmtId="0" fontId="0" fillId="7" borderId="19" xfId="0" applyFill="1" applyBorder="1" applyAlignment="1">
      <alignment horizontal="center" vertical="top" wrapText="1"/>
    </xf>
  </cellXfs>
  <cellStyles count="12">
    <cellStyle name="Normal" xfId="0"/>
    <cellStyle name="１" xfId="15"/>
    <cellStyle name="oft Excel]&#13;&#10;Comment=open=/f を指定すると、ユーザー定義関数を関数貼り付けの一覧に登録することができます。&#13;&#10;Maximized" xfId="16"/>
    <cellStyle name="Percent" xfId="17"/>
    <cellStyle name="Hyperlink" xfId="18"/>
    <cellStyle name="Comma [0]" xfId="19"/>
    <cellStyle name="Comma" xfId="20"/>
    <cellStyle name="Currency [0]" xfId="21"/>
    <cellStyle name="Currency" xfId="22"/>
    <cellStyle name="標準_船種別表" xfId="23"/>
    <cellStyle name="Followed Hyperlink" xfId="24"/>
    <cellStyle name="未定義"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ンテナ貨物の航路別品種別表"/>
      <sheetName val="コンテナ貨物の航路別品種別表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2"/>
  </sheetPr>
  <dimension ref="A1:AK88"/>
  <sheetViews>
    <sheetView showGridLines="0" showZeros="0" tabSelected="1" zoomScale="90" zoomScaleNormal="90" workbookViewId="0" topLeftCell="A1">
      <pane xSplit="3" ySplit="6" topLeftCell="F37" activePane="bottomRight" state="frozen"/>
      <selection pane="topLeft" activeCell="A1" sqref="A1"/>
      <selection pane="topRight" activeCell="D1" sqref="D1"/>
      <selection pane="bottomLeft" activeCell="A7" sqref="A7"/>
      <selection pane="bottomRight" activeCell="X55" sqref="X55"/>
    </sheetView>
  </sheetViews>
  <sheetFormatPr defaultColWidth="9.00390625" defaultRowHeight="13.5"/>
  <cols>
    <col min="1" max="2" width="4.00390625" style="0" customWidth="1"/>
    <col min="3" max="3" width="6.00390625" style="0" customWidth="1"/>
    <col min="4" max="4" width="10.125" style="0" customWidth="1"/>
    <col min="5" max="5" width="10.375" style="166" customWidth="1"/>
    <col min="6" max="7" width="10.375" style="0" customWidth="1"/>
    <col min="8" max="13" width="10.375" style="166" customWidth="1"/>
    <col min="14" max="14" width="10.375" style="167" customWidth="1"/>
    <col min="15" max="15" width="10.375" style="166" customWidth="1"/>
    <col min="16" max="17" width="10.875" style="166" customWidth="1"/>
    <col min="18" max="18" width="1.625" style="0" hidden="1" customWidth="1"/>
    <col min="19" max="19" width="10.875" style="0" hidden="1" customWidth="1"/>
    <col min="20" max="20" width="11.125" style="166" hidden="1" customWidth="1"/>
    <col min="21" max="21" width="0.5" style="166" hidden="1" customWidth="1"/>
    <col min="22" max="22" width="2.375" style="0" customWidth="1"/>
    <col min="25" max="25" width="2.375" style="0" customWidth="1"/>
    <col min="26" max="26" width="10.875" style="168" hidden="1" customWidth="1"/>
  </cols>
  <sheetData>
    <row r="1" spans="2:37" s="1" customFormat="1" ht="21" customHeight="1">
      <c r="B1" s="2"/>
      <c r="C1" s="2" t="s">
        <v>0</v>
      </c>
      <c r="N1" s="3"/>
      <c r="O1" s="4"/>
      <c r="Q1" s="5"/>
      <c r="R1"/>
      <c r="Z1" s="6"/>
      <c r="AH1" s="7"/>
      <c r="AI1" s="7"/>
      <c r="AJ1" s="7"/>
      <c r="AK1" s="7"/>
    </row>
    <row r="2" spans="2:37" s="1" customFormat="1" ht="18" customHeight="1" thickBot="1">
      <c r="B2" s="2"/>
      <c r="C2" s="8"/>
      <c r="M2" s="9"/>
      <c r="Q2" s="5" t="s">
        <v>1</v>
      </c>
      <c r="R2"/>
      <c r="Z2" s="10" t="s">
        <v>2</v>
      </c>
      <c r="AH2" s="7"/>
      <c r="AI2" s="7"/>
      <c r="AJ2" s="7"/>
      <c r="AK2" s="7"/>
    </row>
    <row r="3" spans="1:26" ht="32.25" customHeight="1" thickTop="1">
      <c r="A3" s="11" t="s">
        <v>3</v>
      </c>
      <c r="B3" s="11"/>
      <c r="C3" s="12"/>
      <c r="D3" s="13" t="s">
        <v>4</v>
      </c>
      <c r="E3" s="13" t="s">
        <v>5</v>
      </c>
      <c r="F3" s="13" t="s">
        <v>6</v>
      </c>
      <c r="G3" s="13" t="s">
        <v>7</v>
      </c>
      <c r="H3" s="13" t="s">
        <v>8</v>
      </c>
      <c r="I3" s="13" t="s">
        <v>9</v>
      </c>
      <c r="J3" s="13" t="s">
        <v>10</v>
      </c>
      <c r="K3" s="13" t="s">
        <v>11</v>
      </c>
      <c r="L3" s="13" t="s">
        <v>12</v>
      </c>
      <c r="M3" s="13" t="s">
        <v>13</v>
      </c>
      <c r="N3" s="14" t="s">
        <v>14</v>
      </c>
      <c r="O3" s="15" t="s">
        <v>15</v>
      </c>
      <c r="P3" s="16" t="s">
        <v>16</v>
      </c>
      <c r="Q3" s="16" t="s">
        <v>17</v>
      </c>
      <c r="S3" s="17" t="s">
        <v>18</v>
      </c>
      <c r="T3" s="18" t="s">
        <v>19</v>
      </c>
      <c r="U3" s="18" t="s">
        <v>20</v>
      </c>
      <c r="W3" s="19" t="s">
        <v>21</v>
      </c>
      <c r="Z3" s="20" t="s">
        <v>17</v>
      </c>
    </row>
    <row r="4" spans="1:26" s="29" customFormat="1" ht="15" customHeight="1">
      <c r="A4" s="21" t="s">
        <v>22</v>
      </c>
      <c r="B4" s="22"/>
      <c r="C4" s="22"/>
      <c r="D4" s="23">
        <f aca="true" t="shared" si="0" ref="D4:Q4">D7+D34</f>
        <v>40487</v>
      </c>
      <c r="E4" s="23">
        <f t="shared" si="0"/>
        <v>42371</v>
      </c>
      <c r="F4" s="23">
        <f t="shared" si="0"/>
        <v>48016</v>
      </c>
      <c r="G4" s="23">
        <f t="shared" si="0"/>
        <v>47488</v>
      </c>
      <c r="H4" s="23">
        <f t="shared" si="0"/>
        <v>43267</v>
      </c>
      <c r="I4" s="23">
        <f t="shared" si="0"/>
        <v>46168</v>
      </c>
      <c r="J4" s="23">
        <f t="shared" si="0"/>
        <v>46100</v>
      </c>
      <c r="K4" s="24">
        <f t="shared" si="0"/>
        <v>45336</v>
      </c>
      <c r="L4" s="25">
        <f t="shared" si="0"/>
        <v>45160</v>
      </c>
      <c r="M4" s="26">
        <f t="shared" si="0"/>
        <v>43851</v>
      </c>
      <c r="N4" s="27">
        <f t="shared" si="0"/>
        <v>45993</v>
      </c>
      <c r="O4" s="24">
        <f t="shared" si="0"/>
        <v>47303</v>
      </c>
      <c r="P4" s="28">
        <f t="shared" si="0"/>
        <v>541540</v>
      </c>
      <c r="Q4" s="28">
        <f t="shared" si="0"/>
        <v>541540</v>
      </c>
      <c r="S4" s="30">
        <f aca="true" t="shared" si="1" ref="S4:U5">S7+S34</f>
        <v>404393</v>
      </c>
      <c r="T4" s="31">
        <f t="shared" si="1"/>
        <v>273743</v>
      </c>
      <c r="U4" s="31">
        <f t="shared" si="1"/>
        <v>82858</v>
      </c>
      <c r="W4" s="32" t="s">
        <v>23</v>
      </c>
      <c r="Z4" s="33" t="e">
        <f>Z7+Z34</f>
        <v>#REF!</v>
      </c>
    </row>
    <row r="5" spans="1:26" ht="15" customHeight="1">
      <c r="A5" s="34"/>
      <c r="B5" s="35"/>
      <c r="C5" s="35"/>
      <c r="D5" s="36">
        <f aca="true" t="shared" si="2" ref="D5:Q5">D8+D35</f>
        <v>39254</v>
      </c>
      <c r="E5" s="37">
        <f t="shared" si="2"/>
        <v>39376</v>
      </c>
      <c r="F5" s="38">
        <f t="shared" si="2"/>
        <v>46808</v>
      </c>
      <c r="G5" s="36">
        <f t="shared" si="2"/>
        <v>41500</v>
      </c>
      <c r="H5" s="39">
        <f t="shared" si="2"/>
        <v>42082</v>
      </c>
      <c r="I5" s="37">
        <f t="shared" si="2"/>
        <v>43541</v>
      </c>
      <c r="J5" s="39">
        <f t="shared" si="2"/>
        <v>43492</v>
      </c>
      <c r="K5" s="37">
        <f t="shared" si="2"/>
        <v>40344</v>
      </c>
      <c r="L5" s="39">
        <f t="shared" si="2"/>
        <v>42821</v>
      </c>
      <c r="M5" s="37">
        <f t="shared" si="2"/>
        <v>42252</v>
      </c>
      <c r="N5" s="40">
        <f t="shared" si="2"/>
        <v>45497</v>
      </c>
      <c r="O5" s="41">
        <f t="shared" si="2"/>
        <v>50382</v>
      </c>
      <c r="P5" s="42">
        <f t="shared" si="2"/>
        <v>517349</v>
      </c>
      <c r="Q5" s="42">
        <f t="shared" si="2"/>
        <v>517349</v>
      </c>
      <c r="S5" s="43">
        <f t="shared" si="1"/>
        <v>252561</v>
      </c>
      <c r="T5" s="44">
        <f t="shared" si="1"/>
        <v>264788</v>
      </c>
      <c r="U5" s="44">
        <f t="shared" si="1"/>
        <v>78630</v>
      </c>
      <c r="W5" t="s">
        <v>24</v>
      </c>
      <c r="Z5" s="45" t="e">
        <f>Z8+Z35</f>
        <v>#REF!</v>
      </c>
    </row>
    <row r="6" spans="1:26" ht="15" customHeight="1" thickBot="1">
      <c r="A6" s="46"/>
      <c r="B6" s="47"/>
      <c r="C6" s="47"/>
      <c r="D6" s="48">
        <f aca="true" t="shared" si="3" ref="D6:Q6">D4/D5</f>
        <v>1.0314108116370306</v>
      </c>
      <c r="E6" s="48">
        <f t="shared" si="3"/>
        <v>1.0760615603413246</v>
      </c>
      <c r="F6" s="48">
        <f t="shared" si="3"/>
        <v>1.0258075542642284</v>
      </c>
      <c r="G6" s="48">
        <f t="shared" si="3"/>
        <v>1.144289156626506</v>
      </c>
      <c r="H6" s="48">
        <f t="shared" si="3"/>
        <v>1.0281593080176799</v>
      </c>
      <c r="I6" s="48">
        <f t="shared" si="3"/>
        <v>1.0603339381272823</v>
      </c>
      <c r="J6" s="48">
        <f t="shared" si="3"/>
        <v>1.05996505104387</v>
      </c>
      <c r="K6" s="48">
        <f t="shared" si="3"/>
        <v>1.1237358715050565</v>
      </c>
      <c r="L6" s="48">
        <f t="shared" si="3"/>
        <v>1.0546227318371826</v>
      </c>
      <c r="M6" s="48">
        <f t="shared" si="3"/>
        <v>1.0378443623970464</v>
      </c>
      <c r="N6" s="48">
        <f t="shared" si="3"/>
        <v>1.0109018177022662</v>
      </c>
      <c r="O6" s="48">
        <f t="shared" si="3"/>
        <v>0.9388869040530348</v>
      </c>
      <c r="P6" s="49">
        <f t="shared" si="3"/>
        <v>1.0467595375655505</v>
      </c>
      <c r="Q6" s="49">
        <f t="shared" si="3"/>
        <v>1.0467595375655505</v>
      </c>
      <c r="R6" s="50"/>
      <c r="S6" s="51">
        <f>S4/S5</f>
        <v>1.6011696184288151</v>
      </c>
      <c r="T6" s="51">
        <f>T4/T5</f>
        <v>1.0338195084369382</v>
      </c>
      <c r="U6" s="51">
        <f>U4/U5</f>
        <v>1.0537708253847131</v>
      </c>
      <c r="W6" t="s">
        <v>25</v>
      </c>
      <c r="Z6" s="52"/>
    </row>
    <row r="7" spans="1:26" s="29" customFormat="1" ht="15" customHeight="1" thickTop="1">
      <c r="A7" s="53" t="s">
        <v>26</v>
      </c>
      <c r="B7" s="54"/>
      <c r="C7" s="54"/>
      <c r="D7" s="55">
        <f aca="true" t="shared" si="4" ref="D7:O7">D16+D25</f>
        <v>34956</v>
      </c>
      <c r="E7" s="55">
        <f t="shared" si="4"/>
        <v>34928</v>
      </c>
      <c r="F7" s="55">
        <f t="shared" si="4"/>
        <v>39996</v>
      </c>
      <c r="G7" s="55">
        <f t="shared" si="4"/>
        <v>38498</v>
      </c>
      <c r="H7" s="55">
        <f t="shared" si="4"/>
        <v>35102</v>
      </c>
      <c r="I7" s="55">
        <f t="shared" si="4"/>
        <v>39383</v>
      </c>
      <c r="J7" s="55">
        <f t="shared" si="4"/>
        <v>38713</v>
      </c>
      <c r="K7" s="55">
        <f t="shared" si="4"/>
        <v>38530</v>
      </c>
      <c r="L7" s="55">
        <f t="shared" si="4"/>
        <v>38372</v>
      </c>
      <c r="M7" s="55">
        <f t="shared" si="4"/>
        <v>36576</v>
      </c>
      <c r="N7" s="55">
        <f t="shared" si="4"/>
        <v>38221</v>
      </c>
      <c r="O7" s="55">
        <f t="shared" si="4"/>
        <v>39490</v>
      </c>
      <c r="P7" s="56">
        <f>P10+P13</f>
        <v>452765</v>
      </c>
      <c r="Q7" s="56">
        <f>Q10+Q13</f>
        <v>452765</v>
      </c>
      <c r="S7" s="57">
        <f>S10+S13</f>
        <v>338478</v>
      </c>
      <c r="T7" s="58">
        <f>T16+T25</f>
        <v>229902</v>
      </c>
      <c r="U7" s="58">
        <f>U16+U25</f>
        <v>69884</v>
      </c>
      <c r="Z7" s="59" t="e">
        <f>Z10+Z13</f>
        <v>#REF!</v>
      </c>
    </row>
    <row r="8" spans="1:26" ht="15" customHeight="1">
      <c r="A8" s="53"/>
      <c r="B8" s="54"/>
      <c r="C8" s="54"/>
      <c r="D8" s="36">
        <f aca="true" t="shared" si="5" ref="D8:O8">D17+D26</f>
        <v>34381</v>
      </c>
      <c r="E8" s="37">
        <f t="shared" si="5"/>
        <v>34255</v>
      </c>
      <c r="F8" s="38">
        <f t="shared" si="5"/>
        <v>39734</v>
      </c>
      <c r="G8" s="36">
        <f t="shared" si="5"/>
        <v>35953</v>
      </c>
      <c r="H8" s="39">
        <f t="shared" si="5"/>
        <v>36309</v>
      </c>
      <c r="I8" s="37">
        <f t="shared" si="5"/>
        <v>37588</v>
      </c>
      <c r="J8" s="39">
        <f t="shared" si="5"/>
        <v>37246</v>
      </c>
      <c r="K8" s="37">
        <f t="shared" si="5"/>
        <v>35305</v>
      </c>
      <c r="L8" s="39">
        <f t="shared" si="5"/>
        <v>36879</v>
      </c>
      <c r="M8" s="37">
        <f t="shared" si="5"/>
        <v>36485</v>
      </c>
      <c r="N8" s="40">
        <f t="shared" si="5"/>
        <v>39103</v>
      </c>
      <c r="O8" s="41">
        <f t="shared" si="5"/>
        <v>41484</v>
      </c>
      <c r="P8" s="42">
        <f>P11+P14</f>
        <v>444722</v>
      </c>
      <c r="Q8" s="42">
        <f>Q11+Q14</f>
        <v>444722</v>
      </c>
      <c r="S8" s="43">
        <f>S11+S14</f>
        <v>218220</v>
      </c>
      <c r="T8" s="44">
        <f>T17+T26</f>
        <v>226502</v>
      </c>
      <c r="U8" s="44">
        <f>U17+U26</f>
        <v>68636</v>
      </c>
      <c r="Z8" s="45" t="e">
        <f>Z11+Z14</f>
        <v>#REF!</v>
      </c>
    </row>
    <row r="9" spans="1:26" ht="15" customHeight="1">
      <c r="A9" s="53"/>
      <c r="B9" s="54"/>
      <c r="C9" s="54"/>
      <c r="D9" s="60">
        <f aca="true" t="shared" si="6" ref="D9:Q9">D7/D8</f>
        <v>1.0167243535673773</v>
      </c>
      <c r="E9" s="60">
        <f t="shared" si="6"/>
        <v>1.0196467668953437</v>
      </c>
      <c r="F9" s="60">
        <f t="shared" si="6"/>
        <v>1.0065938490964916</v>
      </c>
      <c r="G9" s="60">
        <f t="shared" si="6"/>
        <v>1.070786860623592</v>
      </c>
      <c r="H9" s="60">
        <f t="shared" si="6"/>
        <v>0.9667575532237186</v>
      </c>
      <c r="I9" s="60">
        <f t="shared" si="6"/>
        <v>1.0477546025327231</v>
      </c>
      <c r="J9" s="60">
        <f t="shared" si="6"/>
        <v>1.0393867797884337</v>
      </c>
      <c r="K9" s="60">
        <f t="shared" si="6"/>
        <v>1.0913468347259594</v>
      </c>
      <c r="L9" s="60">
        <f t="shared" si="6"/>
        <v>1.0404837441362293</v>
      </c>
      <c r="M9" s="60">
        <f t="shared" si="6"/>
        <v>1.0024941756886392</v>
      </c>
      <c r="N9" s="60">
        <f t="shared" si="6"/>
        <v>0.977444185868092</v>
      </c>
      <c r="O9" s="60">
        <f t="shared" si="6"/>
        <v>0.951933275479703</v>
      </c>
      <c r="P9" s="61">
        <f t="shared" si="6"/>
        <v>1.0180854556329573</v>
      </c>
      <c r="Q9" s="61">
        <f t="shared" si="6"/>
        <v>1.0180854556329573</v>
      </c>
      <c r="S9" s="62">
        <f>S7/S8</f>
        <v>1.5510860599395107</v>
      </c>
      <c r="T9" s="62">
        <f>T7/T8</f>
        <v>1.0150109049809715</v>
      </c>
      <c r="U9" s="62">
        <f>U7/U8</f>
        <v>1.018182877790081</v>
      </c>
      <c r="Z9" s="63"/>
    </row>
    <row r="10" spans="1:26" s="29" customFormat="1" ht="15" customHeight="1">
      <c r="A10" s="64"/>
      <c r="B10" s="65" t="s">
        <v>27</v>
      </c>
      <c r="C10" s="66"/>
      <c r="D10" s="67">
        <f aca="true" t="shared" si="7" ref="D10:Q10">D19+D28</f>
        <v>30157</v>
      </c>
      <c r="E10" s="67">
        <f t="shared" si="7"/>
        <v>29763</v>
      </c>
      <c r="F10" s="67">
        <f t="shared" si="7"/>
        <v>35345</v>
      </c>
      <c r="G10" s="67">
        <f t="shared" si="7"/>
        <v>33699</v>
      </c>
      <c r="H10" s="67">
        <f t="shared" si="7"/>
        <v>30681</v>
      </c>
      <c r="I10" s="67">
        <f t="shared" si="7"/>
        <v>33314</v>
      </c>
      <c r="J10" s="67">
        <f t="shared" si="7"/>
        <v>33937</v>
      </c>
      <c r="K10" s="67">
        <f t="shared" si="7"/>
        <v>34495</v>
      </c>
      <c r="L10" s="67">
        <f t="shared" si="7"/>
        <v>33013</v>
      </c>
      <c r="M10" s="67">
        <f t="shared" si="7"/>
        <v>33275</v>
      </c>
      <c r="N10" s="67">
        <f t="shared" si="7"/>
        <v>34591</v>
      </c>
      <c r="O10" s="67">
        <f t="shared" si="7"/>
        <v>35357</v>
      </c>
      <c r="P10" s="28">
        <f t="shared" si="7"/>
        <v>397627</v>
      </c>
      <c r="Q10" s="28">
        <f t="shared" si="7"/>
        <v>397627</v>
      </c>
      <c r="S10" s="30">
        <f aca="true" t="shared" si="8" ref="S10:U11">S19+S28</f>
        <v>294404</v>
      </c>
      <c r="T10" s="31">
        <f t="shared" si="8"/>
        <v>204668</v>
      </c>
      <c r="U10" s="31">
        <f t="shared" si="8"/>
        <v>59920</v>
      </c>
      <c r="Z10" s="33" t="e">
        <f>Z19+Z28</f>
        <v>#REF!</v>
      </c>
    </row>
    <row r="11" spans="1:26" ht="15" customHeight="1">
      <c r="A11" s="64"/>
      <c r="B11" s="68"/>
      <c r="C11" s="69"/>
      <c r="D11" s="36">
        <f aca="true" t="shared" si="9" ref="D11:Q11">D20+D29</f>
        <v>29407</v>
      </c>
      <c r="E11" s="37">
        <f t="shared" si="9"/>
        <v>29457</v>
      </c>
      <c r="F11" s="38">
        <f t="shared" si="9"/>
        <v>35514</v>
      </c>
      <c r="G11" s="36">
        <f t="shared" si="9"/>
        <v>31878</v>
      </c>
      <c r="H11" s="39">
        <f t="shared" si="9"/>
        <v>31661</v>
      </c>
      <c r="I11" s="37">
        <f t="shared" si="9"/>
        <v>32580</v>
      </c>
      <c r="J11" s="39">
        <f t="shared" si="9"/>
        <v>32498</v>
      </c>
      <c r="K11" s="37">
        <f t="shared" si="9"/>
        <v>30233</v>
      </c>
      <c r="L11" s="39">
        <f t="shared" si="9"/>
        <v>31695</v>
      </c>
      <c r="M11" s="37">
        <f t="shared" si="9"/>
        <v>31530</v>
      </c>
      <c r="N11" s="40">
        <f t="shared" si="9"/>
        <v>32930</v>
      </c>
      <c r="O11" s="41">
        <f t="shared" si="9"/>
        <v>34681</v>
      </c>
      <c r="P11" s="42">
        <f t="shared" si="9"/>
        <v>384064</v>
      </c>
      <c r="Q11" s="42">
        <f t="shared" si="9"/>
        <v>384064</v>
      </c>
      <c r="S11" s="43">
        <f t="shared" si="8"/>
        <v>190497</v>
      </c>
      <c r="T11" s="44">
        <f t="shared" si="8"/>
        <v>193567</v>
      </c>
      <c r="U11" s="44">
        <f t="shared" si="8"/>
        <v>58864</v>
      </c>
      <c r="Z11" s="45" t="e">
        <f>Z20+Z29</f>
        <v>#REF!</v>
      </c>
    </row>
    <row r="12" spans="1:26" ht="15" customHeight="1">
      <c r="A12" s="64"/>
      <c r="B12" s="70"/>
      <c r="C12" s="71"/>
      <c r="D12" s="72">
        <f aca="true" t="shared" si="10" ref="D12:Q12">D10/D11</f>
        <v>1.0255041316693305</v>
      </c>
      <c r="E12" s="72">
        <f t="shared" si="10"/>
        <v>1.010388023220287</v>
      </c>
      <c r="F12" s="72">
        <f t="shared" si="10"/>
        <v>0.9952413132849017</v>
      </c>
      <c r="G12" s="72">
        <f t="shared" si="10"/>
        <v>1.057124035384905</v>
      </c>
      <c r="H12" s="72">
        <f t="shared" si="10"/>
        <v>0.9690470926376299</v>
      </c>
      <c r="I12" s="72">
        <f t="shared" si="10"/>
        <v>1.0225291589932475</v>
      </c>
      <c r="J12" s="72">
        <f t="shared" si="10"/>
        <v>1.0442796479783372</v>
      </c>
      <c r="K12" s="72">
        <f t="shared" si="10"/>
        <v>1.1409717857969768</v>
      </c>
      <c r="L12" s="72">
        <f t="shared" si="10"/>
        <v>1.0415838460324973</v>
      </c>
      <c r="M12" s="72">
        <f t="shared" si="10"/>
        <v>1.0553441167142403</v>
      </c>
      <c r="N12" s="72">
        <f t="shared" si="10"/>
        <v>1.0504403279684178</v>
      </c>
      <c r="O12" s="72">
        <f t="shared" si="10"/>
        <v>1.0194919408321559</v>
      </c>
      <c r="P12" s="73">
        <f t="shared" si="10"/>
        <v>1.0353144267622063</v>
      </c>
      <c r="Q12" s="73">
        <f t="shared" si="10"/>
        <v>1.0353144267622063</v>
      </c>
      <c r="S12" s="74">
        <f>S10/S11</f>
        <v>1.5454521593515909</v>
      </c>
      <c r="T12" s="74">
        <f>T10/T11</f>
        <v>1.0573496515418435</v>
      </c>
      <c r="U12" s="74">
        <f>U10/U11</f>
        <v>1.0179396575156292</v>
      </c>
      <c r="Z12" s="75"/>
    </row>
    <row r="13" spans="1:26" s="29" customFormat="1" ht="15" customHeight="1">
      <c r="A13" s="64"/>
      <c r="B13" s="68" t="s">
        <v>28</v>
      </c>
      <c r="C13" s="69"/>
      <c r="D13" s="55">
        <f aca="true" t="shared" si="11" ref="D13:Q13">D22+D31</f>
        <v>4799</v>
      </c>
      <c r="E13" s="55">
        <f t="shared" si="11"/>
        <v>5165</v>
      </c>
      <c r="F13" s="55">
        <f t="shared" si="11"/>
        <v>4651</v>
      </c>
      <c r="G13" s="55">
        <f t="shared" si="11"/>
        <v>4799</v>
      </c>
      <c r="H13" s="55">
        <f t="shared" si="11"/>
        <v>4421</v>
      </c>
      <c r="I13" s="55">
        <f t="shared" si="11"/>
        <v>6069</v>
      </c>
      <c r="J13" s="55">
        <f t="shared" si="11"/>
        <v>4776</v>
      </c>
      <c r="K13" s="55">
        <f t="shared" si="11"/>
        <v>4035</v>
      </c>
      <c r="L13" s="55">
        <f t="shared" si="11"/>
        <v>5359</v>
      </c>
      <c r="M13" s="55">
        <f t="shared" si="11"/>
        <v>3301</v>
      </c>
      <c r="N13" s="55">
        <f t="shared" si="11"/>
        <v>3630</v>
      </c>
      <c r="O13" s="55">
        <f t="shared" si="11"/>
        <v>4133</v>
      </c>
      <c r="P13" s="56">
        <f t="shared" si="11"/>
        <v>55138</v>
      </c>
      <c r="Q13" s="56">
        <f t="shared" si="11"/>
        <v>55138</v>
      </c>
      <c r="S13" s="57">
        <f aca="true" t="shared" si="12" ref="S13:U14">S22+S31</f>
        <v>44074</v>
      </c>
      <c r="T13" s="58">
        <f t="shared" si="12"/>
        <v>25234</v>
      </c>
      <c r="U13" s="58">
        <f t="shared" si="12"/>
        <v>9964</v>
      </c>
      <c r="Z13" s="59" t="e">
        <f>Z22+Z31</f>
        <v>#REF!</v>
      </c>
    </row>
    <row r="14" spans="1:26" ht="15" customHeight="1">
      <c r="A14" s="64"/>
      <c r="B14" s="68"/>
      <c r="C14" s="69"/>
      <c r="D14" s="36">
        <f aca="true" t="shared" si="13" ref="D14:Q14">D23+D32</f>
        <v>4974</v>
      </c>
      <c r="E14" s="37">
        <f t="shared" si="13"/>
        <v>4798</v>
      </c>
      <c r="F14" s="38">
        <f t="shared" si="13"/>
        <v>4220</v>
      </c>
      <c r="G14" s="36">
        <f t="shared" si="13"/>
        <v>4075</v>
      </c>
      <c r="H14" s="39">
        <f t="shared" si="13"/>
        <v>4648</v>
      </c>
      <c r="I14" s="37">
        <f t="shared" si="13"/>
        <v>5008</v>
      </c>
      <c r="J14" s="39">
        <f t="shared" si="13"/>
        <v>4748</v>
      </c>
      <c r="K14" s="37">
        <f t="shared" si="13"/>
        <v>5072</v>
      </c>
      <c r="L14" s="39">
        <f t="shared" si="13"/>
        <v>5184</v>
      </c>
      <c r="M14" s="37">
        <f t="shared" si="13"/>
        <v>4955</v>
      </c>
      <c r="N14" s="40">
        <f t="shared" si="13"/>
        <v>6173</v>
      </c>
      <c r="O14" s="41">
        <f t="shared" si="13"/>
        <v>6803</v>
      </c>
      <c r="P14" s="42">
        <f t="shared" si="13"/>
        <v>60658</v>
      </c>
      <c r="Q14" s="42">
        <f t="shared" si="13"/>
        <v>60658</v>
      </c>
      <c r="S14" s="43">
        <f t="shared" si="12"/>
        <v>27723</v>
      </c>
      <c r="T14" s="44">
        <f t="shared" si="12"/>
        <v>32935</v>
      </c>
      <c r="U14" s="44">
        <f t="shared" si="12"/>
        <v>9772</v>
      </c>
      <c r="Z14" s="45" t="e">
        <f>Z23+Z32</f>
        <v>#REF!</v>
      </c>
    </row>
    <row r="15" spans="1:26" ht="15" customHeight="1" thickBot="1">
      <c r="A15" s="64"/>
      <c r="B15" s="76"/>
      <c r="C15" s="77"/>
      <c r="D15" s="78">
        <f aca="true" t="shared" si="14" ref="D15:Q15">D13/D14</f>
        <v>0.9648170486529956</v>
      </c>
      <c r="E15" s="78">
        <f t="shared" si="14"/>
        <v>1.0764902042517717</v>
      </c>
      <c r="F15" s="78">
        <f t="shared" si="14"/>
        <v>1.102132701421801</v>
      </c>
      <c r="G15" s="78">
        <f t="shared" si="14"/>
        <v>1.1776687116564417</v>
      </c>
      <c r="H15" s="78">
        <f t="shared" si="14"/>
        <v>0.9511617900172117</v>
      </c>
      <c r="I15" s="78">
        <f t="shared" si="14"/>
        <v>1.2118610223642172</v>
      </c>
      <c r="J15" s="78">
        <f t="shared" si="14"/>
        <v>1.0058972198820555</v>
      </c>
      <c r="K15" s="78">
        <f t="shared" si="14"/>
        <v>0.7955441640378549</v>
      </c>
      <c r="L15" s="78">
        <f t="shared" si="14"/>
        <v>1.0337577160493827</v>
      </c>
      <c r="M15" s="78">
        <f t="shared" si="14"/>
        <v>0.6661957618567104</v>
      </c>
      <c r="N15" s="78">
        <f t="shared" si="14"/>
        <v>0.5880447108375182</v>
      </c>
      <c r="O15" s="78">
        <f t="shared" si="14"/>
        <v>0.6075260914302514</v>
      </c>
      <c r="P15" s="79">
        <f t="shared" si="14"/>
        <v>0.9089979887236638</v>
      </c>
      <c r="Q15" s="79">
        <f t="shared" si="14"/>
        <v>0.9089979887236638</v>
      </c>
      <c r="S15" s="80">
        <f>S13/S14</f>
        <v>1.5897990837932403</v>
      </c>
      <c r="T15" s="80">
        <f>T13/T14</f>
        <v>0.7661758008197965</v>
      </c>
      <c r="U15" s="80">
        <f>U13/U14</f>
        <v>1.0196479738027016</v>
      </c>
      <c r="Z15" s="52"/>
    </row>
    <row r="16" spans="1:26" s="29" customFormat="1" ht="14.25" customHeight="1" thickTop="1">
      <c r="A16" s="64"/>
      <c r="B16" s="81" t="s">
        <v>29</v>
      </c>
      <c r="C16" s="82"/>
      <c r="D16" s="83">
        <f aca="true" t="shared" si="15" ref="D16:Q16">D19+D22</f>
        <v>17100</v>
      </c>
      <c r="E16" s="83">
        <f t="shared" si="15"/>
        <v>20200</v>
      </c>
      <c r="F16" s="83">
        <f t="shared" si="15"/>
        <v>19368</v>
      </c>
      <c r="G16" s="83">
        <f t="shared" si="15"/>
        <v>21574</v>
      </c>
      <c r="H16" s="83">
        <f t="shared" si="15"/>
        <v>17520</v>
      </c>
      <c r="I16" s="83">
        <f t="shared" si="15"/>
        <v>20991</v>
      </c>
      <c r="J16" s="83">
        <f t="shared" si="15"/>
        <v>19149</v>
      </c>
      <c r="K16" s="83">
        <f t="shared" si="15"/>
        <v>18981</v>
      </c>
      <c r="L16" s="83">
        <f t="shared" si="15"/>
        <v>19707</v>
      </c>
      <c r="M16" s="83">
        <f t="shared" si="15"/>
        <v>19122</v>
      </c>
      <c r="N16" s="83">
        <f t="shared" si="15"/>
        <v>18629</v>
      </c>
      <c r="O16" s="83">
        <f t="shared" si="15"/>
        <v>20585</v>
      </c>
      <c r="P16" s="84">
        <f t="shared" si="15"/>
        <v>232926</v>
      </c>
      <c r="Q16" s="84">
        <f t="shared" si="15"/>
        <v>232926</v>
      </c>
      <c r="S16" s="85">
        <f aca="true" t="shared" si="16" ref="S16:U17">S19+S22</f>
        <v>174590</v>
      </c>
      <c r="T16" s="86">
        <f t="shared" si="16"/>
        <v>116173</v>
      </c>
      <c r="U16" s="86">
        <f t="shared" si="16"/>
        <v>37300</v>
      </c>
      <c r="Z16" s="59" t="e">
        <f>Z19+Z22</f>
        <v>#REF!</v>
      </c>
    </row>
    <row r="17" spans="1:26" ht="13.5">
      <c r="A17" s="64"/>
      <c r="B17" s="81"/>
      <c r="C17" s="82"/>
      <c r="D17" s="87">
        <f aca="true" t="shared" si="17" ref="D17:Q17">D20+D23</f>
        <v>17124</v>
      </c>
      <c r="E17" s="88">
        <f t="shared" si="17"/>
        <v>18410</v>
      </c>
      <c r="F17" s="89">
        <f t="shared" si="17"/>
        <v>20332</v>
      </c>
      <c r="G17" s="87">
        <f t="shared" si="17"/>
        <v>19663</v>
      </c>
      <c r="H17" s="90">
        <f t="shared" si="17"/>
        <v>17265</v>
      </c>
      <c r="I17" s="88">
        <f t="shared" si="17"/>
        <v>19587</v>
      </c>
      <c r="J17" s="90">
        <f t="shared" si="17"/>
        <v>19389</v>
      </c>
      <c r="K17" s="88">
        <f t="shared" si="17"/>
        <v>17513</v>
      </c>
      <c r="L17" s="90">
        <f t="shared" si="17"/>
        <v>18846</v>
      </c>
      <c r="M17" s="88">
        <f t="shared" si="17"/>
        <v>18296</v>
      </c>
      <c r="N17" s="91">
        <f t="shared" si="17"/>
        <v>19644</v>
      </c>
      <c r="O17" s="92">
        <f t="shared" si="17"/>
        <v>21773</v>
      </c>
      <c r="P17" s="93">
        <f t="shared" si="17"/>
        <v>227842</v>
      </c>
      <c r="Q17" s="93">
        <f t="shared" si="17"/>
        <v>227842</v>
      </c>
      <c r="S17" s="94">
        <f t="shared" si="16"/>
        <v>112381</v>
      </c>
      <c r="T17" s="95">
        <f t="shared" si="16"/>
        <v>115461</v>
      </c>
      <c r="U17" s="95">
        <f t="shared" si="16"/>
        <v>35534</v>
      </c>
      <c r="Z17" s="45" t="e">
        <f>Z20+Z23</f>
        <v>#REF!</v>
      </c>
    </row>
    <row r="18" spans="1:26" ht="13.5">
      <c r="A18" s="64"/>
      <c r="B18" s="81"/>
      <c r="C18" s="82"/>
      <c r="D18" s="96">
        <f aca="true" t="shared" si="18" ref="D18:Q18">D16/D17</f>
        <v>0.9985984583041345</v>
      </c>
      <c r="E18" s="96">
        <f t="shared" si="18"/>
        <v>1.0972297664312873</v>
      </c>
      <c r="F18" s="96">
        <f t="shared" si="18"/>
        <v>0.9525870548888452</v>
      </c>
      <c r="G18" s="96">
        <f t="shared" si="18"/>
        <v>1.097187611249555</v>
      </c>
      <c r="H18" s="96">
        <f t="shared" si="18"/>
        <v>1.0147697654213728</v>
      </c>
      <c r="I18" s="96">
        <f t="shared" si="18"/>
        <v>1.0716801960483995</v>
      </c>
      <c r="J18" s="96">
        <f t="shared" si="18"/>
        <v>0.9876218474392697</v>
      </c>
      <c r="K18" s="96">
        <f t="shared" si="18"/>
        <v>1.08382344544053</v>
      </c>
      <c r="L18" s="96">
        <f t="shared" si="18"/>
        <v>1.045686087233365</v>
      </c>
      <c r="M18" s="96">
        <f t="shared" si="18"/>
        <v>1.045146480104941</v>
      </c>
      <c r="N18" s="96">
        <f t="shared" si="18"/>
        <v>0.9483302789655874</v>
      </c>
      <c r="O18" s="96">
        <f t="shared" si="18"/>
        <v>0.9454370091397603</v>
      </c>
      <c r="P18" s="97">
        <f t="shared" si="18"/>
        <v>1.022313708622642</v>
      </c>
      <c r="Q18" s="97">
        <f t="shared" si="18"/>
        <v>1.022313708622642</v>
      </c>
      <c r="S18" s="98">
        <f>S16/S17</f>
        <v>1.5535544264599888</v>
      </c>
      <c r="T18" s="98">
        <f>T16/T17</f>
        <v>1.006166584387802</v>
      </c>
      <c r="U18" s="98">
        <f>U16/U17</f>
        <v>1.0496988799459672</v>
      </c>
      <c r="Z18" s="99"/>
    </row>
    <row r="19" spans="1:26" s="29" customFormat="1" ht="13.5">
      <c r="A19" s="64"/>
      <c r="B19" s="100"/>
      <c r="C19" s="101" t="s">
        <v>30</v>
      </c>
      <c r="D19" s="102">
        <v>12982</v>
      </c>
      <c r="E19" s="102">
        <v>16460</v>
      </c>
      <c r="F19" s="102">
        <v>16310</v>
      </c>
      <c r="G19" s="102">
        <v>17562</v>
      </c>
      <c r="H19" s="102">
        <v>14259</v>
      </c>
      <c r="I19" s="102">
        <v>16481</v>
      </c>
      <c r="J19" s="102">
        <v>15565</v>
      </c>
      <c r="K19" s="102">
        <v>15619</v>
      </c>
      <c r="L19" s="102">
        <v>15471</v>
      </c>
      <c r="M19" s="102">
        <v>16512</v>
      </c>
      <c r="N19" s="102">
        <v>16124</v>
      </c>
      <c r="O19" s="103">
        <v>17521</v>
      </c>
      <c r="P19" s="28">
        <f>SUM(D19:O19)</f>
        <v>190866</v>
      </c>
      <c r="Q19" s="28">
        <f>SUM(D19:O19)</f>
        <v>190866</v>
      </c>
      <c r="S19" s="30">
        <f>SUM(D19:L19)</f>
        <v>140709</v>
      </c>
      <c r="T19" s="31">
        <f>SUM(J19:O19)</f>
        <v>96812</v>
      </c>
      <c r="U19" s="31">
        <f>SUM(D19:E19)</f>
        <v>29442</v>
      </c>
      <c r="Z19" s="33" t="e">
        <f>#REF!+T19</f>
        <v>#REF!</v>
      </c>
    </row>
    <row r="20" spans="1:26" ht="13.5">
      <c r="A20" s="64"/>
      <c r="B20" s="104"/>
      <c r="C20" s="105"/>
      <c r="D20" s="37">
        <v>13347</v>
      </c>
      <c r="E20" s="37">
        <v>15589</v>
      </c>
      <c r="F20" s="37">
        <v>17735</v>
      </c>
      <c r="G20" s="37">
        <v>16596</v>
      </c>
      <c r="H20" s="37">
        <v>14265</v>
      </c>
      <c r="I20" s="37">
        <v>15875</v>
      </c>
      <c r="J20" s="37">
        <v>15915</v>
      </c>
      <c r="K20" s="37">
        <v>13978</v>
      </c>
      <c r="L20" s="37">
        <v>15095</v>
      </c>
      <c r="M20" s="37">
        <v>15064</v>
      </c>
      <c r="N20" s="37">
        <v>15356</v>
      </c>
      <c r="O20" s="37">
        <v>17327</v>
      </c>
      <c r="P20" s="42">
        <f>SUMPRODUCT(D20:O20,((D19:O19)&lt;&gt;"")*1)</f>
        <v>186142</v>
      </c>
      <c r="Q20" s="42">
        <f>SUM(D20:O20)</f>
        <v>186142</v>
      </c>
      <c r="S20" s="43">
        <f>SUM(D20:I20)</f>
        <v>93407</v>
      </c>
      <c r="T20" s="43">
        <f>SUM(J20:O20)</f>
        <v>92735</v>
      </c>
      <c r="U20" s="43">
        <f>SUM(D20:E20)</f>
        <v>28936</v>
      </c>
      <c r="Z20" s="45" t="e">
        <f>#REF!+T20</f>
        <v>#REF!</v>
      </c>
    </row>
    <row r="21" spans="1:26" ht="13.5">
      <c r="A21" s="64"/>
      <c r="B21" s="104"/>
      <c r="C21" s="106"/>
      <c r="D21" s="107">
        <f aca="true" t="shared" si="19" ref="D21:Q21">D19/D20</f>
        <v>0.9726530306435903</v>
      </c>
      <c r="E21" s="107">
        <f t="shared" si="19"/>
        <v>1.055872730771698</v>
      </c>
      <c r="F21" s="107">
        <f t="shared" si="19"/>
        <v>0.9196504087961658</v>
      </c>
      <c r="G21" s="107">
        <f t="shared" si="19"/>
        <v>1.0582067968185105</v>
      </c>
      <c r="H21" s="107">
        <f t="shared" si="19"/>
        <v>0.9995793901156678</v>
      </c>
      <c r="I21" s="107">
        <f t="shared" si="19"/>
        <v>1.0381732283464566</v>
      </c>
      <c r="J21" s="107">
        <f t="shared" si="19"/>
        <v>0.9780081683945963</v>
      </c>
      <c r="K21" s="107">
        <f t="shared" si="19"/>
        <v>1.1173987694949206</v>
      </c>
      <c r="L21" s="107">
        <f t="shared" si="19"/>
        <v>1.0249089102351772</v>
      </c>
      <c r="M21" s="107">
        <f t="shared" si="19"/>
        <v>1.0961232076473713</v>
      </c>
      <c r="N21" s="107">
        <f t="shared" si="19"/>
        <v>1.0500130242250587</v>
      </c>
      <c r="O21" s="107">
        <f t="shared" si="19"/>
        <v>1.0111963986841346</v>
      </c>
      <c r="P21" s="108">
        <f t="shared" si="19"/>
        <v>1.025378474497964</v>
      </c>
      <c r="Q21" s="108">
        <f t="shared" si="19"/>
        <v>1.025378474497964</v>
      </c>
      <c r="S21" s="107">
        <f>S19/S20</f>
        <v>1.5064074426970142</v>
      </c>
      <c r="T21" s="107">
        <f>T19/T20</f>
        <v>1.0439639833935408</v>
      </c>
      <c r="U21" s="107">
        <f>U19/U20</f>
        <v>1.0174868675698092</v>
      </c>
      <c r="V21" s="109"/>
      <c r="Z21" s="110"/>
    </row>
    <row r="22" spans="1:26" s="29" customFormat="1" ht="13.5">
      <c r="A22" s="64"/>
      <c r="B22" s="100"/>
      <c r="C22" s="105" t="s">
        <v>31</v>
      </c>
      <c r="D22" s="111">
        <v>4118</v>
      </c>
      <c r="E22" s="111">
        <v>3740</v>
      </c>
      <c r="F22" s="111">
        <v>3058</v>
      </c>
      <c r="G22" s="57">
        <v>4012</v>
      </c>
      <c r="H22" s="57">
        <v>3261</v>
      </c>
      <c r="I22" s="57">
        <v>4510</v>
      </c>
      <c r="J22" s="57">
        <v>3584</v>
      </c>
      <c r="K22" s="57">
        <v>3362</v>
      </c>
      <c r="L22" s="57">
        <v>4236</v>
      </c>
      <c r="M22" s="57">
        <v>2610</v>
      </c>
      <c r="N22" s="57">
        <v>2505</v>
      </c>
      <c r="O22" s="112">
        <v>3064</v>
      </c>
      <c r="P22" s="56">
        <f>SUM(D22:O22)</f>
        <v>42060</v>
      </c>
      <c r="Q22" s="56">
        <f>SUM(D22:O22)</f>
        <v>42060</v>
      </c>
      <c r="S22" s="57">
        <f>SUM(D22:L22)</f>
        <v>33881</v>
      </c>
      <c r="T22" s="58">
        <f>SUM(J22:O22)</f>
        <v>19361</v>
      </c>
      <c r="U22" s="58">
        <f>SUM(D22:E22)</f>
        <v>7858</v>
      </c>
      <c r="Z22" s="59" t="e">
        <f>#REF!+T22</f>
        <v>#REF!</v>
      </c>
    </row>
    <row r="23" spans="1:26" ht="13.5">
      <c r="A23" s="64"/>
      <c r="B23" s="104"/>
      <c r="C23" s="105"/>
      <c r="D23" s="37">
        <v>3777</v>
      </c>
      <c r="E23" s="37">
        <v>2821</v>
      </c>
      <c r="F23" s="37">
        <v>2597</v>
      </c>
      <c r="G23" s="37">
        <v>3067</v>
      </c>
      <c r="H23" s="37">
        <v>3000</v>
      </c>
      <c r="I23" s="37">
        <v>3712</v>
      </c>
      <c r="J23" s="37">
        <v>3474</v>
      </c>
      <c r="K23" s="37">
        <v>3535</v>
      </c>
      <c r="L23" s="37">
        <v>3751</v>
      </c>
      <c r="M23" s="37">
        <v>3232</v>
      </c>
      <c r="N23" s="37">
        <v>4288</v>
      </c>
      <c r="O23" s="37">
        <v>4446</v>
      </c>
      <c r="P23" s="42">
        <f>SUMPRODUCT(D23:O23,((D22:O22)&lt;&gt;"")*1)</f>
        <v>41700</v>
      </c>
      <c r="Q23" s="42">
        <f>SUM(D23:O23)</f>
        <v>41700</v>
      </c>
      <c r="S23" s="43">
        <f>SUM(D23:I23)</f>
        <v>18974</v>
      </c>
      <c r="T23" s="44">
        <f>SUM(J23:O23)</f>
        <v>22726</v>
      </c>
      <c r="U23" s="44">
        <f>SUM(D23:E23)</f>
        <v>6598</v>
      </c>
      <c r="Z23" s="45" t="e">
        <f>#REF!+T23</f>
        <v>#REF!</v>
      </c>
    </row>
    <row r="24" spans="1:26" ht="13.5">
      <c r="A24" s="64"/>
      <c r="B24" s="113"/>
      <c r="C24" s="114"/>
      <c r="D24" s="115">
        <f aca="true" t="shared" si="20" ref="D24:Q24">D22/D23</f>
        <v>1.0902832936192746</v>
      </c>
      <c r="E24" s="115">
        <f t="shared" si="20"/>
        <v>1.325771003190358</v>
      </c>
      <c r="F24" s="115">
        <f t="shared" si="20"/>
        <v>1.1775125144397383</v>
      </c>
      <c r="G24" s="115">
        <f t="shared" si="20"/>
        <v>1.3081186827518747</v>
      </c>
      <c r="H24" s="115">
        <f t="shared" si="20"/>
        <v>1.087</v>
      </c>
      <c r="I24" s="115">
        <f t="shared" si="20"/>
        <v>1.214978448275862</v>
      </c>
      <c r="J24" s="115">
        <f t="shared" si="20"/>
        <v>1.031663788140472</v>
      </c>
      <c r="K24" s="115">
        <f t="shared" si="20"/>
        <v>0.9510608203677511</v>
      </c>
      <c r="L24" s="115">
        <f t="shared" si="20"/>
        <v>1.1292988536390296</v>
      </c>
      <c r="M24" s="115">
        <f t="shared" si="20"/>
        <v>0.807549504950495</v>
      </c>
      <c r="N24" s="115">
        <f t="shared" si="20"/>
        <v>0.5841884328358209</v>
      </c>
      <c r="O24" s="115">
        <f t="shared" si="20"/>
        <v>0.6891587944219523</v>
      </c>
      <c r="P24" s="116">
        <f t="shared" si="20"/>
        <v>1.00863309352518</v>
      </c>
      <c r="Q24" s="116">
        <f t="shared" si="20"/>
        <v>1.00863309352518</v>
      </c>
      <c r="S24" s="117">
        <f>S22/S23</f>
        <v>1.7856540529145146</v>
      </c>
      <c r="T24" s="115">
        <f>T22/T23</f>
        <v>0.8519317081756579</v>
      </c>
      <c r="U24" s="115">
        <f>U22/U23</f>
        <v>1.190966959684753</v>
      </c>
      <c r="Z24" s="99"/>
    </row>
    <row r="25" spans="1:26" s="29" customFormat="1" ht="13.5">
      <c r="A25" s="64"/>
      <c r="B25" s="118" t="s">
        <v>32</v>
      </c>
      <c r="C25" s="119"/>
      <c r="D25" s="83">
        <f aca="true" t="shared" si="21" ref="D25:Q25">D28+D31</f>
        <v>17856</v>
      </c>
      <c r="E25" s="83">
        <f t="shared" si="21"/>
        <v>14728</v>
      </c>
      <c r="F25" s="83">
        <f t="shared" si="21"/>
        <v>20628</v>
      </c>
      <c r="G25" s="83">
        <f t="shared" si="21"/>
        <v>16924</v>
      </c>
      <c r="H25" s="83">
        <f t="shared" si="21"/>
        <v>17582</v>
      </c>
      <c r="I25" s="83">
        <f t="shared" si="21"/>
        <v>18392</v>
      </c>
      <c r="J25" s="83">
        <f t="shared" si="21"/>
        <v>19564</v>
      </c>
      <c r="K25" s="83">
        <f t="shared" si="21"/>
        <v>19549</v>
      </c>
      <c r="L25" s="83">
        <f t="shared" si="21"/>
        <v>18665</v>
      </c>
      <c r="M25" s="83">
        <f t="shared" si="21"/>
        <v>17454</v>
      </c>
      <c r="N25" s="83">
        <f t="shared" si="21"/>
        <v>19592</v>
      </c>
      <c r="O25" s="83">
        <f t="shared" si="21"/>
        <v>18905</v>
      </c>
      <c r="P25" s="120">
        <f t="shared" si="21"/>
        <v>219839</v>
      </c>
      <c r="Q25" s="120">
        <f t="shared" si="21"/>
        <v>219839</v>
      </c>
      <c r="S25" s="121">
        <f aca="true" t="shared" si="22" ref="S25:U26">S28+S31</f>
        <v>163888</v>
      </c>
      <c r="T25" s="122">
        <f t="shared" si="22"/>
        <v>113729</v>
      </c>
      <c r="U25" s="122">
        <f t="shared" si="22"/>
        <v>32584</v>
      </c>
      <c r="Z25" s="33" t="e">
        <f>Z28+Z31</f>
        <v>#REF!</v>
      </c>
    </row>
    <row r="26" spans="1:26" ht="13.5">
      <c r="A26" s="64"/>
      <c r="B26" s="81"/>
      <c r="C26" s="82"/>
      <c r="D26" s="87">
        <f aca="true" t="shared" si="23" ref="D26:Q26">D29+D32</f>
        <v>17257</v>
      </c>
      <c r="E26" s="88">
        <f t="shared" si="23"/>
        <v>15845</v>
      </c>
      <c r="F26" s="89">
        <f t="shared" si="23"/>
        <v>19402</v>
      </c>
      <c r="G26" s="87">
        <f t="shared" si="23"/>
        <v>16290</v>
      </c>
      <c r="H26" s="90">
        <f t="shared" si="23"/>
        <v>19044</v>
      </c>
      <c r="I26" s="88">
        <f t="shared" si="23"/>
        <v>18001</v>
      </c>
      <c r="J26" s="90">
        <f t="shared" si="23"/>
        <v>17857</v>
      </c>
      <c r="K26" s="88">
        <f t="shared" si="23"/>
        <v>17792</v>
      </c>
      <c r="L26" s="90">
        <f t="shared" si="23"/>
        <v>18033</v>
      </c>
      <c r="M26" s="88">
        <f t="shared" si="23"/>
        <v>18189</v>
      </c>
      <c r="N26" s="91">
        <f t="shared" si="23"/>
        <v>19459</v>
      </c>
      <c r="O26" s="92">
        <f t="shared" si="23"/>
        <v>19711</v>
      </c>
      <c r="P26" s="93">
        <f t="shared" si="23"/>
        <v>216880</v>
      </c>
      <c r="Q26" s="93">
        <f t="shared" si="23"/>
        <v>216880</v>
      </c>
      <c r="S26" s="94">
        <f t="shared" si="22"/>
        <v>105839</v>
      </c>
      <c r="T26" s="95">
        <f t="shared" si="22"/>
        <v>111041</v>
      </c>
      <c r="U26" s="95">
        <f t="shared" si="22"/>
        <v>33102</v>
      </c>
      <c r="Z26" s="45" t="e">
        <f>Z29+Z32</f>
        <v>#REF!</v>
      </c>
    </row>
    <row r="27" spans="1:26" ht="13.5">
      <c r="A27" s="64"/>
      <c r="B27" s="81"/>
      <c r="C27" s="82"/>
      <c r="D27" s="96">
        <f aca="true" t="shared" si="24" ref="D27:Q27">D25/D26</f>
        <v>1.034710552239671</v>
      </c>
      <c r="E27" s="96">
        <f t="shared" si="24"/>
        <v>0.9295045755758915</v>
      </c>
      <c r="F27" s="96">
        <f t="shared" si="24"/>
        <v>1.0631893619214514</v>
      </c>
      <c r="G27" s="96">
        <f t="shared" si="24"/>
        <v>1.0389195825659914</v>
      </c>
      <c r="H27" s="96">
        <f t="shared" si="24"/>
        <v>0.9232304137786179</v>
      </c>
      <c r="I27" s="96">
        <f t="shared" si="24"/>
        <v>1.021721015499139</v>
      </c>
      <c r="J27" s="96">
        <f t="shared" si="24"/>
        <v>1.095592764742118</v>
      </c>
      <c r="K27" s="96">
        <f t="shared" si="24"/>
        <v>1.098752248201439</v>
      </c>
      <c r="L27" s="96">
        <f t="shared" si="24"/>
        <v>1.0350468585371264</v>
      </c>
      <c r="M27" s="96">
        <f t="shared" si="24"/>
        <v>0.9595909615701798</v>
      </c>
      <c r="N27" s="96">
        <f t="shared" si="24"/>
        <v>1.0068348836014183</v>
      </c>
      <c r="O27" s="96">
        <f t="shared" si="24"/>
        <v>0.9591091268834661</v>
      </c>
      <c r="P27" s="97">
        <f t="shared" si="24"/>
        <v>1.0136434894872741</v>
      </c>
      <c r="Q27" s="97">
        <f t="shared" si="24"/>
        <v>1.0136434894872741</v>
      </c>
      <c r="S27" s="98">
        <f>S25/S26</f>
        <v>1.548465121552547</v>
      </c>
      <c r="T27" s="98">
        <f>T25/T26</f>
        <v>1.0242072747903928</v>
      </c>
      <c r="U27" s="98">
        <f>U25/U26</f>
        <v>0.9843513987070268</v>
      </c>
      <c r="Z27" s="99"/>
    </row>
    <row r="28" spans="1:26" s="29" customFormat="1" ht="13.5">
      <c r="A28" s="64"/>
      <c r="B28" s="100"/>
      <c r="C28" s="101" t="s">
        <v>30</v>
      </c>
      <c r="D28" s="102">
        <v>17175</v>
      </c>
      <c r="E28" s="102">
        <v>13303</v>
      </c>
      <c r="F28" s="102">
        <v>19035</v>
      </c>
      <c r="G28" s="123">
        <v>16137</v>
      </c>
      <c r="H28" s="102">
        <v>16422</v>
      </c>
      <c r="I28" s="102">
        <v>16833</v>
      </c>
      <c r="J28" s="102">
        <v>18372</v>
      </c>
      <c r="K28" s="102">
        <v>18876</v>
      </c>
      <c r="L28" s="102">
        <v>17542</v>
      </c>
      <c r="M28" s="102">
        <v>16763</v>
      </c>
      <c r="N28" s="102">
        <v>18467</v>
      </c>
      <c r="O28" s="103">
        <v>17836</v>
      </c>
      <c r="P28" s="28">
        <f>SUM(D28:O28)</f>
        <v>206761</v>
      </c>
      <c r="Q28" s="28">
        <f>SUM(D28:O28)</f>
        <v>206761</v>
      </c>
      <c r="S28" s="30">
        <f>SUM(D28:L28)</f>
        <v>153695</v>
      </c>
      <c r="T28" s="31">
        <f>SUM(J28:O28)</f>
        <v>107856</v>
      </c>
      <c r="U28" s="31">
        <f>SUM(D28:E28)</f>
        <v>30478</v>
      </c>
      <c r="Z28" s="33" t="e">
        <f>#REF!+T28</f>
        <v>#REF!</v>
      </c>
    </row>
    <row r="29" spans="1:26" ht="13.5">
      <c r="A29" s="64"/>
      <c r="B29" s="104"/>
      <c r="C29" s="105"/>
      <c r="D29" s="37">
        <v>16060</v>
      </c>
      <c r="E29" s="37">
        <v>13868</v>
      </c>
      <c r="F29" s="37">
        <v>17779</v>
      </c>
      <c r="G29" s="37">
        <v>15282</v>
      </c>
      <c r="H29" s="37">
        <v>17396</v>
      </c>
      <c r="I29" s="37">
        <v>16705</v>
      </c>
      <c r="J29" s="37">
        <v>16583</v>
      </c>
      <c r="K29" s="37">
        <v>16255</v>
      </c>
      <c r="L29" s="37">
        <v>16600</v>
      </c>
      <c r="M29" s="37">
        <v>16466</v>
      </c>
      <c r="N29" s="37">
        <v>17574</v>
      </c>
      <c r="O29" s="37">
        <v>17354</v>
      </c>
      <c r="P29" s="42">
        <f>SUMPRODUCT(D29:O29,((D28:O28)&lt;&gt;"")*1)</f>
        <v>197922</v>
      </c>
      <c r="Q29" s="42">
        <f>SUM(D29:O29)</f>
        <v>197922</v>
      </c>
      <c r="S29" s="43">
        <f>SUM(D29:I29)</f>
        <v>97090</v>
      </c>
      <c r="T29" s="44">
        <f>SUM(J29:O29)</f>
        <v>100832</v>
      </c>
      <c r="U29" s="44">
        <f>SUM(D29:E29)</f>
        <v>29928</v>
      </c>
      <c r="Z29" s="45" t="e">
        <f>#REF!+T29</f>
        <v>#REF!</v>
      </c>
    </row>
    <row r="30" spans="1:26" ht="13.5">
      <c r="A30" s="64"/>
      <c r="B30" s="104"/>
      <c r="C30" s="106"/>
      <c r="D30" s="107">
        <f aca="true" t="shared" si="25" ref="D30:Q30">D28/D29</f>
        <v>1.0694271481942714</v>
      </c>
      <c r="E30" s="107">
        <f t="shared" si="25"/>
        <v>0.9592587251225844</v>
      </c>
      <c r="F30" s="107">
        <f t="shared" si="25"/>
        <v>1.0706451431464088</v>
      </c>
      <c r="G30" s="107">
        <f t="shared" si="25"/>
        <v>1.0559481743227326</v>
      </c>
      <c r="H30" s="107">
        <f t="shared" si="25"/>
        <v>0.9440101172683375</v>
      </c>
      <c r="I30" s="107">
        <f t="shared" si="25"/>
        <v>1.0076623765339718</v>
      </c>
      <c r="J30" s="107">
        <f t="shared" si="25"/>
        <v>1.1078815654586023</v>
      </c>
      <c r="K30" s="107">
        <f t="shared" si="25"/>
        <v>1.1612426945555214</v>
      </c>
      <c r="L30" s="107">
        <f t="shared" si="25"/>
        <v>1.0567469879518072</v>
      </c>
      <c r="M30" s="107">
        <f t="shared" si="25"/>
        <v>1.0180371674966597</v>
      </c>
      <c r="N30" s="107">
        <f t="shared" si="25"/>
        <v>1.0508137020598611</v>
      </c>
      <c r="O30" s="107">
        <f t="shared" si="25"/>
        <v>1.0277745764665207</v>
      </c>
      <c r="P30" s="108">
        <f t="shared" si="25"/>
        <v>1.0446590070835986</v>
      </c>
      <c r="Q30" s="108">
        <f t="shared" si="25"/>
        <v>1.0446590070835986</v>
      </c>
      <c r="S30" s="107">
        <f>S28/S29</f>
        <v>1.5830157585745186</v>
      </c>
      <c r="T30" s="107">
        <f>T28/T29</f>
        <v>1.0696604252618216</v>
      </c>
      <c r="U30" s="107">
        <f>U28/U29</f>
        <v>1.018377439187383</v>
      </c>
      <c r="Z30" s="110"/>
    </row>
    <row r="31" spans="1:26" s="29" customFormat="1" ht="13.5">
      <c r="A31" s="64"/>
      <c r="B31" s="100"/>
      <c r="C31" s="124" t="s">
        <v>31</v>
      </c>
      <c r="D31" s="111">
        <v>681</v>
      </c>
      <c r="E31" s="111">
        <v>1425</v>
      </c>
      <c r="F31" s="111">
        <v>1593</v>
      </c>
      <c r="G31" s="111">
        <v>787</v>
      </c>
      <c r="H31" s="111">
        <v>1160</v>
      </c>
      <c r="I31" s="111">
        <v>1559</v>
      </c>
      <c r="J31" s="111">
        <v>1192</v>
      </c>
      <c r="K31" s="111">
        <v>673</v>
      </c>
      <c r="L31" s="111">
        <v>1123</v>
      </c>
      <c r="M31" s="111">
        <v>691</v>
      </c>
      <c r="N31" s="111">
        <v>1125</v>
      </c>
      <c r="O31" s="125">
        <v>1069</v>
      </c>
      <c r="P31" s="56">
        <f>SUM(D31:O31)</f>
        <v>13078</v>
      </c>
      <c r="Q31" s="56">
        <f>SUM(D31:O31)</f>
        <v>13078</v>
      </c>
      <c r="S31" s="57">
        <f>SUM(D31:L31)</f>
        <v>10193</v>
      </c>
      <c r="T31" s="58">
        <f>SUM(J31:O31)</f>
        <v>5873</v>
      </c>
      <c r="U31" s="58">
        <f>SUM(D31:E31)</f>
        <v>2106</v>
      </c>
      <c r="Z31" s="59" t="e">
        <f>#REF!+T31</f>
        <v>#REF!</v>
      </c>
    </row>
    <row r="32" spans="1:26" ht="13.5">
      <c r="A32" s="64"/>
      <c r="B32" s="104"/>
      <c r="C32" s="124"/>
      <c r="D32" s="37">
        <v>1197</v>
      </c>
      <c r="E32" s="37">
        <v>1977</v>
      </c>
      <c r="F32" s="37">
        <v>1623</v>
      </c>
      <c r="G32" s="37">
        <v>1008</v>
      </c>
      <c r="H32" s="37">
        <v>1648</v>
      </c>
      <c r="I32" s="37">
        <v>1296</v>
      </c>
      <c r="J32" s="37">
        <v>1274</v>
      </c>
      <c r="K32" s="37">
        <v>1537</v>
      </c>
      <c r="L32" s="37">
        <v>1433</v>
      </c>
      <c r="M32" s="37">
        <v>1723</v>
      </c>
      <c r="N32" s="37">
        <v>1885</v>
      </c>
      <c r="O32" s="37">
        <v>2357</v>
      </c>
      <c r="P32" s="42">
        <f>SUMPRODUCT(D32:O32,((D31:O31)&lt;&gt;"")*1)</f>
        <v>18958</v>
      </c>
      <c r="Q32" s="42">
        <f>SUM(D32:O32)</f>
        <v>18958</v>
      </c>
      <c r="S32" s="43">
        <f>SUM(D32:I32)</f>
        <v>8749</v>
      </c>
      <c r="T32" s="44">
        <f>SUM(J32:O32)</f>
        <v>10209</v>
      </c>
      <c r="U32" s="44">
        <f>SUM(D32:E32)</f>
        <v>3174</v>
      </c>
      <c r="Z32" s="45" t="e">
        <f>#REF!+T32</f>
        <v>#REF!</v>
      </c>
    </row>
    <row r="33" spans="1:26" ht="13.5">
      <c r="A33" s="126"/>
      <c r="B33" s="113"/>
      <c r="C33" s="127"/>
      <c r="D33" s="115">
        <f aca="true" t="shared" si="26" ref="D33:Q33">D31/D32</f>
        <v>0.568922305764411</v>
      </c>
      <c r="E33" s="115">
        <f t="shared" si="26"/>
        <v>0.7207890743550834</v>
      </c>
      <c r="F33" s="115">
        <f t="shared" si="26"/>
        <v>0.9815157116451017</v>
      </c>
      <c r="G33" s="115">
        <f t="shared" si="26"/>
        <v>0.7807539682539683</v>
      </c>
      <c r="H33" s="115">
        <f t="shared" si="26"/>
        <v>0.7038834951456311</v>
      </c>
      <c r="I33" s="115">
        <f t="shared" si="26"/>
        <v>1.2029320987654322</v>
      </c>
      <c r="J33" s="115">
        <f t="shared" si="26"/>
        <v>0.9356357927786499</v>
      </c>
      <c r="K33" s="115">
        <f t="shared" si="26"/>
        <v>0.4378659726740403</v>
      </c>
      <c r="L33" s="115">
        <f t="shared" si="26"/>
        <v>0.7836706210746686</v>
      </c>
      <c r="M33" s="115">
        <f t="shared" si="26"/>
        <v>0.4010446894950667</v>
      </c>
      <c r="N33" s="115">
        <f t="shared" si="26"/>
        <v>0.596816976127321</v>
      </c>
      <c r="O33" s="115">
        <f t="shared" si="26"/>
        <v>0.45354263894781505</v>
      </c>
      <c r="P33" s="116">
        <f t="shared" si="26"/>
        <v>0.6898407004958329</v>
      </c>
      <c r="Q33" s="116">
        <f t="shared" si="26"/>
        <v>0.6898407004958329</v>
      </c>
      <c r="S33" s="117">
        <f>S31/S32</f>
        <v>1.1650474339924564</v>
      </c>
      <c r="T33" s="115">
        <f>T31/T32</f>
        <v>0.575276716622588</v>
      </c>
      <c r="U33" s="115">
        <f>U31/U32</f>
        <v>0.6635160680529301</v>
      </c>
      <c r="Z33" s="99"/>
    </row>
    <row r="34" spans="1:26" s="29" customFormat="1" ht="13.5" customHeight="1">
      <c r="A34" s="128" t="s">
        <v>33</v>
      </c>
      <c r="B34" s="129"/>
      <c r="C34" s="129"/>
      <c r="D34" s="55">
        <f aca="true" t="shared" si="27" ref="D34:O34">D43+D52</f>
        <v>5531</v>
      </c>
      <c r="E34" s="55">
        <f t="shared" si="27"/>
        <v>7443</v>
      </c>
      <c r="F34" s="55">
        <f t="shared" si="27"/>
        <v>8020</v>
      </c>
      <c r="G34" s="55">
        <f t="shared" si="27"/>
        <v>8990</v>
      </c>
      <c r="H34" s="55">
        <f t="shared" si="27"/>
        <v>8165</v>
      </c>
      <c r="I34" s="55">
        <f t="shared" si="27"/>
        <v>6785</v>
      </c>
      <c r="J34" s="55">
        <f t="shared" si="27"/>
        <v>7387</v>
      </c>
      <c r="K34" s="55">
        <f t="shared" si="27"/>
        <v>6806</v>
      </c>
      <c r="L34" s="55">
        <f t="shared" si="27"/>
        <v>6788</v>
      </c>
      <c r="M34" s="55">
        <f t="shared" si="27"/>
        <v>7275</v>
      </c>
      <c r="N34" s="55">
        <f t="shared" si="27"/>
        <v>7772</v>
      </c>
      <c r="O34" s="55">
        <f t="shared" si="27"/>
        <v>7813</v>
      </c>
      <c r="P34" s="28">
        <f>P37+P40</f>
        <v>88775</v>
      </c>
      <c r="Q34" s="28">
        <f>Q37+Q40</f>
        <v>88775</v>
      </c>
      <c r="S34" s="30">
        <f>S37+S40</f>
        <v>65915</v>
      </c>
      <c r="T34" s="31">
        <f>T43+T52</f>
        <v>43841</v>
      </c>
      <c r="U34" s="31">
        <f>U43+U52</f>
        <v>12974</v>
      </c>
      <c r="Z34" s="33" t="e">
        <f>Z37+Z40</f>
        <v>#REF!</v>
      </c>
    </row>
    <row r="35" spans="1:26" ht="13.5">
      <c r="A35" s="130"/>
      <c r="B35" s="131"/>
      <c r="C35" s="131"/>
      <c r="D35" s="36">
        <f aca="true" t="shared" si="28" ref="D35:O35">D44+D53</f>
        <v>4873</v>
      </c>
      <c r="E35" s="37">
        <f t="shared" si="28"/>
        <v>5121</v>
      </c>
      <c r="F35" s="38">
        <f t="shared" si="28"/>
        <v>7074</v>
      </c>
      <c r="G35" s="36">
        <f t="shared" si="28"/>
        <v>5547</v>
      </c>
      <c r="H35" s="39">
        <f t="shared" si="28"/>
        <v>5773</v>
      </c>
      <c r="I35" s="37">
        <f t="shared" si="28"/>
        <v>5953</v>
      </c>
      <c r="J35" s="39">
        <f t="shared" si="28"/>
        <v>6246</v>
      </c>
      <c r="K35" s="37">
        <f t="shared" si="28"/>
        <v>5039</v>
      </c>
      <c r="L35" s="39">
        <f t="shared" si="28"/>
        <v>5942</v>
      </c>
      <c r="M35" s="37">
        <f t="shared" si="28"/>
        <v>5767</v>
      </c>
      <c r="N35" s="40">
        <f t="shared" si="28"/>
        <v>6394</v>
      </c>
      <c r="O35" s="41">
        <f t="shared" si="28"/>
        <v>8898</v>
      </c>
      <c r="P35" s="42">
        <f>P38+P41</f>
        <v>72627</v>
      </c>
      <c r="Q35" s="42">
        <f>Q38+Q41</f>
        <v>72627</v>
      </c>
      <c r="S35" s="43">
        <f>S38+S41</f>
        <v>34341</v>
      </c>
      <c r="T35" s="44">
        <f>T44+T53</f>
        <v>38286</v>
      </c>
      <c r="U35" s="44">
        <f>U44+U53</f>
        <v>9994</v>
      </c>
      <c r="Z35" s="45" t="e">
        <f>Z38+Z41</f>
        <v>#REF!</v>
      </c>
    </row>
    <row r="36" spans="1:26" ht="13.5">
      <c r="A36" s="130"/>
      <c r="B36" s="131"/>
      <c r="C36" s="131"/>
      <c r="D36" s="72">
        <f aca="true" t="shared" si="29" ref="D36:Q36">D34/D35</f>
        <v>1.1350297557972502</v>
      </c>
      <c r="E36" s="72">
        <f t="shared" si="29"/>
        <v>1.453427065026362</v>
      </c>
      <c r="F36" s="72">
        <f t="shared" si="29"/>
        <v>1.1337291489963246</v>
      </c>
      <c r="G36" s="72">
        <f t="shared" si="29"/>
        <v>1.6206958716423292</v>
      </c>
      <c r="H36" s="72">
        <f t="shared" si="29"/>
        <v>1.4143426294820718</v>
      </c>
      <c r="I36" s="72">
        <f t="shared" si="29"/>
        <v>1.13976146480766</v>
      </c>
      <c r="J36" s="72">
        <f t="shared" si="29"/>
        <v>1.1826769132244637</v>
      </c>
      <c r="K36" s="72">
        <f t="shared" si="29"/>
        <v>1.350664814447311</v>
      </c>
      <c r="L36" s="72">
        <f t="shared" si="29"/>
        <v>1.142376304274655</v>
      </c>
      <c r="M36" s="72">
        <f t="shared" si="29"/>
        <v>1.2614877752731055</v>
      </c>
      <c r="N36" s="72">
        <f t="shared" si="29"/>
        <v>1.2155145448858304</v>
      </c>
      <c r="O36" s="72">
        <f t="shared" si="29"/>
        <v>0.8780624859518993</v>
      </c>
      <c r="P36" s="73">
        <f t="shared" si="29"/>
        <v>1.2223415534167734</v>
      </c>
      <c r="Q36" s="73">
        <f t="shared" si="29"/>
        <v>1.2223415534167734</v>
      </c>
      <c r="S36" s="74">
        <f>S34/S35</f>
        <v>1.9194257592964679</v>
      </c>
      <c r="T36" s="74">
        <f>T34/T35</f>
        <v>1.1450922008044717</v>
      </c>
      <c r="U36" s="74">
        <f>U34/U35</f>
        <v>1.2981789073444066</v>
      </c>
      <c r="Z36" s="75"/>
    </row>
    <row r="37" spans="1:26" s="29" customFormat="1" ht="13.5" customHeight="1">
      <c r="A37" s="64"/>
      <c r="B37" s="65" t="s">
        <v>27</v>
      </c>
      <c r="C37" s="66"/>
      <c r="D37" s="67">
        <f aca="true" t="shared" si="30" ref="D37:Q37">D46+D55</f>
        <v>3237</v>
      </c>
      <c r="E37" s="67">
        <f t="shared" si="30"/>
        <v>3078</v>
      </c>
      <c r="F37" s="67">
        <f t="shared" si="30"/>
        <v>3301</v>
      </c>
      <c r="G37" s="67">
        <f t="shared" si="30"/>
        <v>4121</v>
      </c>
      <c r="H37" s="67">
        <f t="shared" si="30"/>
        <v>4721</v>
      </c>
      <c r="I37" s="67">
        <f t="shared" si="30"/>
        <v>3817</v>
      </c>
      <c r="J37" s="67">
        <f t="shared" si="30"/>
        <v>4149</v>
      </c>
      <c r="K37" s="67">
        <f t="shared" si="30"/>
        <v>3511</v>
      </c>
      <c r="L37" s="67">
        <f t="shared" si="30"/>
        <v>3662</v>
      </c>
      <c r="M37" s="67">
        <f t="shared" si="30"/>
        <v>3885</v>
      </c>
      <c r="N37" s="67">
        <f t="shared" si="30"/>
        <v>3749</v>
      </c>
      <c r="O37" s="67">
        <f t="shared" si="30"/>
        <v>3312</v>
      </c>
      <c r="P37" s="28">
        <f t="shared" si="30"/>
        <v>44543</v>
      </c>
      <c r="Q37" s="28">
        <f t="shared" si="30"/>
        <v>44543</v>
      </c>
      <c r="S37" s="30">
        <f aca="true" t="shared" si="31" ref="S37:U38">S46+S55</f>
        <v>33597</v>
      </c>
      <c r="T37" s="31">
        <f t="shared" si="31"/>
        <v>22268</v>
      </c>
      <c r="U37" s="31">
        <f t="shared" si="31"/>
        <v>6315</v>
      </c>
      <c r="Z37" s="33" t="e">
        <f>Z46+Z55</f>
        <v>#REF!</v>
      </c>
    </row>
    <row r="38" spans="1:26" ht="13.5" customHeight="1">
      <c r="A38" s="64"/>
      <c r="B38" s="68"/>
      <c r="C38" s="69"/>
      <c r="D38" s="36">
        <f aca="true" t="shared" si="32" ref="D38:Q38">D47+D56</f>
        <v>2949</v>
      </c>
      <c r="E38" s="37">
        <f t="shared" si="32"/>
        <v>3248</v>
      </c>
      <c r="F38" s="38">
        <f t="shared" si="32"/>
        <v>3969</v>
      </c>
      <c r="G38" s="36">
        <f t="shared" si="32"/>
        <v>2795</v>
      </c>
      <c r="H38" s="39">
        <f t="shared" si="32"/>
        <v>3161</v>
      </c>
      <c r="I38" s="37">
        <f t="shared" si="32"/>
        <v>3487</v>
      </c>
      <c r="J38" s="39">
        <f t="shared" si="32"/>
        <v>3322</v>
      </c>
      <c r="K38" s="37">
        <f t="shared" si="32"/>
        <v>2893</v>
      </c>
      <c r="L38" s="39">
        <f t="shared" si="32"/>
        <v>3051</v>
      </c>
      <c r="M38" s="37">
        <f t="shared" si="32"/>
        <v>3154</v>
      </c>
      <c r="N38" s="40">
        <f t="shared" si="32"/>
        <v>3325</v>
      </c>
      <c r="O38" s="41">
        <f t="shared" si="32"/>
        <v>3716</v>
      </c>
      <c r="P38" s="42">
        <f t="shared" si="32"/>
        <v>39070</v>
      </c>
      <c r="Q38" s="42">
        <f t="shared" si="32"/>
        <v>39070</v>
      </c>
      <c r="S38" s="43">
        <f t="shared" si="31"/>
        <v>19609</v>
      </c>
      <c r="T38" s="44">
        <f t="shared" si="31"/>
        <v>19461</v>
      </c>
      <c r="U38" s="44">
        <f t="shared" si="31"/>
        <v>6197</v>
      </c>
      <c r="Z38" s="45" t="e">
        <f>Z47+Z56</f>
        <v>#REF!</v>
      </c>
    </row>
    <row r="39" spans="1:26" ht="13.5" customHeight="1">
      <c r="A39" s="64"/>
      <c r="B39" s="70"/>
      <c r="C39" s="71"/>
      <c r="D39" s="72">
        <f aca="true" t="shared" si="33" ref="D39:Q39">D37/D38</f>
        <v>1.0976602238046795</v>
      </c>
      <c r="E39" s="72">
        <f t="shared" si="33"/>
        <v>0.9476600985221675</v>
      </c>
      <c r="F39" s="72">
        <f t="shared" si="33"/>
        <v>0.8316956412194507</v>
      </c>
      <c r="G39" s="72">
        <f t="shared" si="33"/>
        <v>1.4744186046511627</v>
      </c>
      <c r="H39" s="72">
        <f t="shared" si="33"/>
        <v>1.493514710534641</v>
      </c>
      <c r="I39" s="72">
        <f t="shared" si="33"/>
        <v>1.0946372239747635</v>
      </c>
      <c r="J39" s="72">
        <f t="shared" si="33"/>
        <v>1.24894641782059</v>
      </c>
      <c r="K39" s="72">
        <f t="shared" si="33"/>
        <v>1.2136190805392326</v>
      </c>
      <c r="L39" s="72">
        <f t="shared" si="33"/>
        <v>1.2002622091117667</v>
      </c>
      <c r="M39" s="72">
        <f t="shared" si="33"/>
        <v>1.2317691819911223</v>
      </c>
      <c r="N39" s="72">
        <f t="shared" si="33"/>
        <v>1.1275187969924811</v>
      </c>
      <c r="O39" s="72">
        <f t="shared" si="33"/>
        <v>0.891280947255113</v>
      </c>
      <c r="P39" s="73">
        <f t="shared" si="33"/>
        <v>1.1400819042743793</v>
      </c>
      <c r="Q39" s="73">
        <f t="shared" si="33"/>
        <v>1.1400819042743793</v>
      </c>
      <c r="S39" s="74">
        <f>S37/S38</f>
        <v>1.7133459125911572</v>
      </c>
      <c r="T39" s="74">
        <f>T37/T38</f>
        <v>1.1442371923333847</v>
      </c>
      <c r="U39" s="74">
        <f>U37/U38</f>
        <v>1.019041471679845</v>
      </c>
      <c r="Z39" s="75"/>
    </row>
    <row r="40" spans="1:26" s="29" customFormat="1" ht="13.5" customHeight="1">
      <c r="A40" s="64"/>
      <c r="B40" s="68" t="s">
        <v>28</v>
      </c>
      <c r="C40" s="69"/>
      <c r="D40" s="55">
        <f aca="true" t="shared" si="34" ref="D40:Q40">D49+D58</f>
        <v>2294</v>
      </c>
      <c r="E40" s="55">
        <f t="shared" si="34"/>
        <v>4365</v>
      </c>
      <c r="F40" s="55">
        <f t="shared" si="34"/>
        <v>4719</v>
      </c>
      <c r="G40" s="55">
        <f t="shared" si="34"/>
        <v>4869</v>
      </c>
      <c r="H40" s="55">
        <f t="shared" si="34"/>
        <v>3444</v>
      </c>
      <c r="I40" s="55">
        <f t="shared" si="34"/>
        <v>2968</v>
      </c>
      <c r="J40" s="55">
        <f t="shared" si="34"/>
        <v>3238</v>
      </c>
      <c r="K40" s="55">
        <f t="shared" si="34"/>
        <v>3295</v>
      </c>
      <c r="L40" s="55">
        <f t="shared" si="34"/>
        <v>3126</v>
      </c>
      <c r="M40" s="55">
        <f t="shared" si="34"/>
        <v>3390</v>
      </c>
      <c r="N40" s="55">
        <f t="shared" si="34"/>
        <v>4023</v>
      </c>
      <c r="O40" s="55">
        <f t="shared" si="34"/>
        <v>4501</v>
      </c>
      <c r="P40" s="56">
        <f t="shared" si="34"/>
        <v>44232</v>
      </c>
      <c r="Q40" s="56">
        <f t="shared" si="34"/>
        <v>44232</v>
      </c>
      <c r="S40" s="57">
        <f aca="true" t="shared" si="35" ref="S40:U41">S49+S58</f>
        <v>32318</v>
      </c>
      <c r="T40" s="58">
        <f t="shared" si="35"/>
        <v>21573</v>
      </c>
      <c r="U40" s="58">
        <f t="shared" si="35"/>
        <v>6659</v>
      </c>
      <c r="Z40" s="59" t="e">
        <f>Z49+Z58</f>
        <v>#REF!</v>
      </c>
    </row>
    <row r="41" spans="1:26" ht="13.5" customHeight="1">
      <c r="A41" s="64"/>
      <c r="B41" s="68"/>
      <c r="C41" s="69"/>
      <c r="D41" s="36">
        <f aca="true" t="shared" si="36" ref="D41:Q41">D50+D59</f>
        <v>1924</v>
      </c>
      <c r="E41" s="37">
        <f t="shared" si="36"/>
        <v>1873</v>
      </c>
      <c r="F41" s="38">
        <f t="shared" si="36"/>
        <v>3105</v>
      </c>
      <c r="G41" s="36">
        <f t="shared" si="36"/>
        <v>2752</v>
      </c>
      <c r="H41" s="39">
        <f t="shared" si="36"/>
        <v>2612</v>
      </c>
      <c r="I41" s="37">
        <f t="shared" si="36"/>
        <v>2466</v>
      </c>
      <c r="J41" s="39">
        <f t="shared" si="36"/>
        <v>2924</v>
      </c>
      <c r="K41" s="37">
        <f t="shared" si="36"/>
        <v>2146</v>
      </c>
      <c r="L41" s="39">
        <f t="shared" si="36"/>
        <v>2891</v>
      </c>
      <c r="M41" s="37">
        <f t="shared" si="36"/>
        <v>2613</v>
      </c>
      <c r="N41" s="40">
        <f t="shared" si="36"/>
        <v>3069</v>
      </c>
      <c r="O41" s="41">
        <f t="shared" si="36"/>
        <v>5182</v>
      </c>
      <c r="P41" s="42">
        <f t="shared" si="36"/>
        <v>33557</v>
      </c>
      <c r="Q41" s="42">
        <f t="shared" si="36"/>
        <v>33557</v>
      </c>
      <c r="S41" s="43">
        <f t="shared" si="35"/>
        <v>14732</v>
      </c>
      <c r="T41" s="44">
        <f t="shared" si="35"/>
        <v>18825</v>
      </c>
      <c r="U41" s="44">
        <f t="shared" si="35"/>
        <v>3797</v>
      </c>
      <c r="Z41" s="45" t="e">
        <f>Z50+Z59</f>
        <v>#REF!</v>
      </c>
    </row>
    <row r="42" spans="1:26" ht="13.5" customHeight="1" thickBot="1">
      <c r="A42" s="64"/>
      <c r="B42" s="76"/>
      <c r="C42" s="77"/>
      <c r="D42" s="78">
        <f aca="true" t="shared" si="37" ref="D42:Q42">D40/D41</f>
        <v>1.1923076923076923</v>
      </c>
      <c r="E42" s="78">
        <f t="shared" si="37"/>
        <v>2.3304858515750135</v>
      </c>
      <c r="F42" s="78">
        <f t="shared" si="37"/>
        <v>1.519806763285024</v>
      </c>
      <c r="G42" s="78">
        <f t="shared" si="37"/>
        <v>1.7692587209302326</v>
      </c>
      <c r="H42" s="78">
        <f t="shared" si="37"/>
        <v>1.318529862174579</v>
      </c>
      <c r="I42" s="78">
        <f t="shared" si="37"/>
        <v>1.2035685320356853</v>
      </c>
      <c r="J42" s="78">
        <f t="shared" si="37"/>
        <v>1.1073871409028728</v>
      </c>
      <c r="K42" s="78">
        <f t="shared" si="37"/>
        <v>1.5354147250698975</v>
      </c>
      <c r="L42" s="78">
        <f t="shared" si="37"/>
        <v>1.081286751988931</v>
      </c>
      <c r="M42" s="78">
        <f t="shared" si="37"/>
        <v>1.2973593570608497</v>
      </c>
      <c r="N42" s="78">
        <f t="shared" si="37"/>
        <v>1.310850439882698</v>
      </c>
      <c r="O42" s="78">
        <f t="shared" si="37"/>
        <v>0.8685835584716326</v>
      </c>
      <c r="P42" s="79">
        <f t="shared" si="37"/>
        <v>1.3181154453616235</v>
      </c>
      <c r="Q42" s="79">
        <f t="shared" si="37"/>
        <v>1.3181154453616235</v>
      </c>
      <c r="S42" s="80">
        <f>S40/S41</f>
        <v>2.1937279391800164</v>
      </c>
      <c r="T42" s="80">
        <f>T40/T41</f>
        <v>1.1459760956175298</v>
      </c>
      <c r="U42" s="80">
        <f>U40/U41</f>
        <v>1.75375296286542</v>
      </c>
      <c r="Z42" s="52"/>
    </row>
    <row r="43" spans="1:26" s="29" customFormat="1" ht="14.25" thickTop="1">
      <c r="A43" s="64"/>
      <c r="B43" s="132" t="s">
        <v>34</v>
      </c>
      <c r="C43" s="133"/>
      <c r="D43" s="134">
        <f aca="true" t="shared" si="38" ref="D43:Q43">D46+D49</f>
        <v>2339</v>
      </c>
      <c r="E43" s="134">
        <f t="shared" si="38"/>
        <v>2999</v>
      </c>
      <c r="F43" s="134">
        <f t="shared" si="38"/>
        <v>2852</v>
      </c>
      <c r="G43" s="134">
        <f t="shared" si="38"/>
        <v>2957</v>
      </c>
      <c r="H43" s="134">
        <f t="shared" si="38"/>
        <v>3148</v>
      </c>
      <c r="I43" s="134">
        <f t="shared" si="38"/>
        <v>2525</v>
      </c>
      <c r="J43" s="134">
        <f t="shared" si="38"/>
        <v>3312</v>
      </c>
      <c r="K43" s="134">
        <f t="shared" si="38"/>
        <v>2983</v>
      </c>
      <c r="L43" s="134">
        <f t="shared" si="38"/>
        <v>2969</v>
      </c>
      <c r="M43" s="134">
        <f t="shared" si="38"/>
        <v>3422</v>
      </c>
      <c r="N43" s="134">
        <f t="shared" si="38"/>
        <v>2817</v>
      </c>
      <c r="O43" s="134">
        <f t="shared" si="38"/>
        <v>3607</v>
      </c>
      <c r="P43" s="135">
        <f t="shared" si="38"/>
        <v>35930</v>
      </c>
      <c r="Q43" s="135">
        <f t="shared" si="38"/>
        <v>35930</v>
      </c>
      <c r="S43" s="136">
        <f aca="true" t="shared" si="39" ref="S43:U44">S46+S49</f>
        <v>26084</v>
      </c>
      <c r="T43" s="137">
        <f t="shared" si="39"/>
        <v>19110</v>
      </c>
      <c r="U43" s="137">
        <f t="shared" si="39"/>
        <v>5338</v>
      </c>
      <c r="Z43" s="59" t="e">
        <f>Z46+Z49</f>
        <v>#REF!</v>
      </c>
    </row>
    <row r="44" spans="1:26" ht="13.5">
      <c r="A44" s="64"/>
      <c r="B44" s="132"/>
      <c r="C44" s="133"/>
      <c r="D44" s="138">
        <f aca="true" t="shared" si="40" ref="D44:Q44">D47+D50</f>
        <v>2090</v>
      </c>
      <c r="E44" s="139">
        <f t="shared" si="40"/>
        <v>2246</v>
      </c>
      <c r="F44" s="140">
        <f t="shared" si="40"/>
        <v>2695</v>
      </c>
      <c r="G44" s="138">
        <f t="shared" si="40"/>
        <v>2040</v>
      </c>
      <c r="H44" s="141">
        <f t="shared" si="40"/>
        <v>2430</v>
      </c>
      <c r="I44" s="139">
        <f t="shared" si="40"/>
        <v>2464</v>
      </c>
      <c r="J44" s="141">
        <f t="shared" si="40"/>
        <v>2675</v>
      </c>
      <c r="K44" s="139">
        <f t="shared" si="40"/>
        <v>2161</v>
      </c>
      <c r="L44" s="141">
        <f t="shared" si="40"/>
        <v>2432</v>
      </c>
      <c r="M44" s="139">
        <f t="shared" si="40"/>
        <v>2806</v>
      </c>
      <c r="N44" s="142">
        <f t="shared" si="40"/>
        <v>2751</v>
      </c>
      <c r="O44" s="143">
        <f t="shared" si="40"/>
        <v>3445</v>
      </c>
      <c r="P44" s="144">
        <f t="shared" si="40"/>
        <v>30235</v>
      </c>
      <c r="Q44" s="144">
        <f t="shared" si="40"/>
        <v>30235</v>
      </c>
      <c r="S44" s="145">
        <f t="shared" si="39"/>
        <v>13965</v>
      </c>
      <c r="T44" s="146">
        <f t="shared" si="39"/>
        <v>16270</v>
      </c>
      <c r="U44" s="146">
        <f t="shared" si="39"/>
        <v>4336</v>
      </c>
      <c r="Z44" s="45" t="e">
        <f>Z47+Z50</f>
        <v>#REF!</v>
      </c>
    </row>
    <row r="45" spans="1:26" ht="13.5">
      <c r="A45" s="64"/>
      <c r="B45" s="132"/>
      <c r="C45" s="133"/>
      <c r="D45" s="147">
        <f aca="true" t="shared" si="41" ref="D45:Q45">D43/D44</f>
        <v>1.1191387559808612</v>
      </c>
      <c r="E45" s="147">
        <f t="shared" si="41"/>
        <v>1.3352626892252895</v>
      </c>
      <c r="F45" s="147">
        <f t="shared" si="41"/>
        <v>1.058256029684601</v>
      </c>
      <c r="G45" s="147">
        <f t="shared" si="41"/>
        <v>1.4495098039215686</v>
      </c>
      <c r="H45" s="147">
        <f t="shared" si="41"/>
        <v>1.2954732510288065</v>
      </c>
      <c r="I45" s="147">
        <f t="shared" si="41"/>
        <v>1.0247564935064934</v>
      </c>
      <c r="J45" s="147">
        <f t="shared" si="41"/>
        <v>1.2381308411214953</v>
      </c>
      <c r="K45" s="147">
        <f t="shared" si="41"/>
        <v>1.3803794539565015</v>
      </c>
      <c r="L45" s="147">
        <f t="shared" si="41"/>
        <v>1.2208059210526316</v>
      </c>
      <c r="M45" s="147">
        <f t="shared" si="41"/>
        <v>1.219529579472559</v>
      </c>
      <c r="N45" s="147">
        <f t="shared" si="41"/>
        <v>1.0239912758996728</v>
      </c>
      <c r="O45" s="147">
        <f t="shared" si="41"/>
        <v>1.0470246734397677</v>
      </c>
      <c r="P45" s="148">
        <f t="shared" si="41"/>
        <v>1.1883578634033405</v>
      </c>
      <c r="Q45" s="148">
        <f t="shared" si="41"/>
        <v>1.1883578634033405</v>
      </c>
      <c r="S45" s="149">
        <f>S43/S44</f>
        <v>1.86781238811314</v>
      </c>
      <c r="T45" s="149">
        <f>T43/T44</f>
        <v>1.1745543945912722</v>
      </c>
      <c r="U45" s="149">
        <f>U43/U44</f>
        <v>1.2310885608856088</v>
      </c>
      <c r="Z45" s="99"/>
    </row>
    <row r="46" spans="1:26" s="29" customFormat="1" ht="13.5">
      <c r="A46" s="64"/>
      <c r="B46" s="150"/>
      <c r="C46" s="101" t="s">
        <v>30</v>
      </c>
      <c r="D46" s="102">
        <v>1613</v>
      </c>
      <c r="E46" s="102">
        <v>1665</v>
      </c>
      <c r="F46" s="102">
        <v>1921</v>
      </c>
      <c r="G46" s="102">
        <v>1818</v>
      </c>
      <c r="H46" s="102">
        <v>1763</v>
      </c>
      <c r="I46" s="102">
        <v>1560</v>
      </c>
      <c r="J46" s="102">
        <v>2016</v>
      </c>
      <c r="K46" s="102">
        <v>1625</v>
      </c>
      <c r="L46" s="102">
        <v>1825</v>
      </c>
      <c r="M46" s="102">
        <v>1867</v>
      </c>
      <c r="N46" s="102">
        <v>1647</v>
      </c>
      <c r="O46" s="103">
        <v>1643</v>
      </c>
      <c r="P46" s="28">
        <f>SUM(D46:O46)</f>
        <v>20963</v>
      </c>
      <c r="Q46" s="28">
        <f>SUM(D46:O46)</f>
        <v>20963</v>
      </c>
      <c r="S46" s="30">
        <f>SUM(D46:L46)</f>
        <v>15806</v>
      </c>
      <c r="T46" s="31">
        <f>SUM(J46:O46)</f>
        <v>10623</v>
      </c>
      <c r="U46" s="31">
        <f>SUM(D46:E46)</f>
        <v>3278</v>
      </c>
      <c r="Z46" s="33" t="e">
        <f>#REF!+T46</f>
        <v>#REF!</v>
      </c>
    </row>
    <row r="47" spans="1:26" ht="13.5">
      <c r="A47" s="64"/>
      <c r="B47" s="151"/>
      <c r="C47" s="105"/>
      <c r="D47" s="37">
        <v>1468</v>
      </c>
      <c r="E47" s="37">
        <v>1672</v>
      </c>
      <c r="F47" s="37">
        <v>1650</v>
      </c>
      <c r="G47" s="37">
        <v>1303</v>
      </c>
      <c r="H47" s="37">
        <v>1324</v>
      </c>
      <c r="I47" s="37">
        <v>1657</v>
      </c>
      <c r="J47" s="37">
        <v>1620</v>
      </c>
      <c r="K47" s="37">
        <v>1469</v>
      </c>
      <c r="L47" s="37">
        <v>1568</v>
      </c>
      <c r="M47" s="37">
        <v>1753</v>
      </c>
      <c r="N47" s="37">
        <v>1786</v>
      </c>
      <c r="O47" s="37">
        <v>1943</v>
      </c>
      <c r="P47" s="42">
        <f>SUMPRODUCT(D47:O47,((D46:O46)&lt;&gt;"")*1)</f>
        <v>19213</v>
      </c>
      <c r="Q47" s="42">
        <f>SUM(D47:O47)</f>
        <v>19213</v>
      </c>
      <c r="S47" s="43">
        <f>SUM(D47:I47)</f>
        <v>9074</v>
      </c>
      <c r="T47" s="44">
        <f>SUM(J47:O47)</f>
        <v>10139</v>
      </c>
      <c r="U47" s="44">
        <f>SUM(D47:E47)</f>
        <v>3140</v>
      </c>
      <c r="Z47" s="45" t="e">
        <f>#REF!+T47</f>
        <v>#REF!</v>
      </c>
    </row>
    <row r="48" spans="1:26" ht="13.5">
      <c r="A48" s="64"/>
      <c r="B48" s="151"/>
      <c r="C48" s="106"/>
      <c r="D48" s="152">
        <f aca="true" t="shared" si="42" ref="D48:Q48">D46/D47</f>
        <v>1.098773841961853</v>
      </c>
      <c r="E48" s="152">
        <f t="shared" si="42"/>
        <v>0.9958133971291866</v>
      </c>
      <c r="F48" s="152">
        <f t="shared" si="42"/>
        <v>1.1642424242424243</v>
      </c>
      <c r="G48" s="152">
        <f t="shared" si="42"/>
        <v>1.395241749808135</v>
      </c>
      <c r="H48" s="152">
        <f t="shared" si="42"/>
        <v>1.331570996978852</v>
      </c>
      <c r="I48" s="152">
        <f t="shared" si="42"/>
        <v>0.9414604707302353</v>
      </c>
      <c r="J48" s="152">
        <f t="shared" si="42"/>
        <v>1.2444444444444445</v>
      </c>
      <c r="K48" s="152">
        <f t="shared" si="42"/>
        <v>1.1061946902654867</v>
      </c>
      <c r="L48" s="107">
        <f t="shared" si="42"/>
        <v>1.1639030612244898</v>
      </c>
      <c r="M48" s="107">
        <f t="shared" si="42"/>
        <v>1.065031374786081</v>
      </c>
      <c r="N48" s="107">
        <f t="shared" si="42"/>
        <v>0.9221724524076148</v>
      </c>
      <c r="O48" s="107">
        <f t="shared" si="42"/>
        <v>0.8455995882655687</v>
      </c>
      <c r="P48" s="108">
        <f t="shared" si="42"/>
        <v>1.0910841617654714</v>
      </c>
      <c r="Q48" s="108">
        <f t="shared" si="42"/>
        <v>1.0910841617654714</v>
      </c>
      <c r="S48" s="107">
        <f>S46/S47</f>
        <v>1.7418999338770111</v>
      </c>
      <c r="T48" s="107">
        <f>T46/T47</f>
        <v>1.0477364631620476</v>
      </c>
      <c r="U48" s="107">
        <f>U46/U47</f>
        <v>1.0439490445859874</v>
      </c>
      <c r="Z48" s="110"/>
    </row>
    <row r="49" spans="1:26" s="29" customFormat="1" ht="13.5">
      <c r="A49" s="64"/>
      <c r="B49" s="150"/>
      <c r="C49" s="105" t="s">
        <v>31</v>
      </c>
      <c r="D49" s="153">
        <v>726</v>
      </c>
      <c r="E49" s="153">
        <v>1334</v>
      </c>
      <c r="F49" s="153">
        <v>931</v>
      </c>
      <c r="G49" s="153">
        <v>1139</v>
      </c>
      <c r="H49" s="153">
        <v>1385</v>
      </c>
      <c r="I49" s="153">
        <v>965</v>
      </c>
      <c r="J49" s="153">
        <v>1296</v>
      </c>
      <c r="K49" s="153">
        <v>1358</v>
      </c>
      <c r="L49" s="153">
        <v>1144</v>
      </c>
      <c r="M49" s="153">
        <v>1555</v>
      </c>
      <c r="N49" s="153">
        <v>1170</v>
      </c>
      <c r="O49" s="154">
        <v>1964</v>
      </c>
      <c r="P49" s="56">
        <f>SUM(D49:O49)</f>
        <v>14967</v>
      </c>
      <c r="Q49" s="56">
        <f>SUM(D49:O49)</f>
        <v>14967</v>
      </c>
      <c r="S49" s="57">
        <f>SUM(D49:L49)</f>
        <v>10278</v>
      </c>
      <c r="T49" s="58">
        <f>SUM(J49:O49)</f>
        <v>8487</v>
      </c>
      <c r="U49" s="58">
        <f>SUM(D49:E49)</f>
        <v>2060</v>
      </c>
      <c r="Z49" s="59" t="e">
        <f>#REF!+T49</f>
        <v>#REF!</v>
      </c>
    </row>
    <row r="50" spans="1:26" ht="13.5">
      <c r="A50" s="64"/>
      <c r="B50" s="151"/>
      <c r="C50" s="105"/>
      <c r="D50" s="37">
        <v>622</v>
      </c>
      <c r="E50" s="37">
        <v>574</v>
      </c>
      <c r="F50" s="37">
        <v>1045</v>
      </c>
      <c r="G50" s="37">
        <v>737</v>
      </c>
      <c r="H50" s="37">
        <v>1106</v>
      </c>
      <c r="I50" s="37">
        <v>807</v>
      </c>
      <c r="J50" s="37">
        <v>1055</v>
      </c>
      <c r="K50" s="37">
        <v>692</v>
      </c>
      <c r="L50" s="37">
        <v>864</v>
      </c>
      <c r="M50" s="37">
        <v>1053</v>
      </c>
      <c r="N50" s="37">
        <v>965</v>
      </c>
      <c r="O50" s="37">
        <v>1502</v>
      </c>
      <c r="P50" s="42">
        <f>SUMPRODUCT(D50:O50,((D49:O49)&lt;&gt;"")*1)</f>
        <v>11022</v>
      </c>
      <c r="Q50" s="42">
        <f>SUM(D50:O50)</f>
        <v>11022</v>
      </c>
      <c r="S50" s="155">
        <f>SUM(D50:I50)</f>
        <v>4891</v>
      </c>
      <c r="T50" s="44">
        <f>SUM(J50:O50)</f>
        <v>6131</v>
      </c>
      <c r="U50" s="44">
        <f>SUM(D50:E50)</f>
        <v>1196</v>
      </c>
      <c r="Z50" s="45" t="e">
        <f>#REF!+T50</f>
        <v>#REF!</v>
      </c>
    </row>
    <row r="51" spans="1:26" ht="13.5">
      <c r="A51" s="64"/>
      <c r="B51" s="156"/>
      <c r="C51" s="114"/>
      <c r="D51" s="115">
        <f aca="true" t="shared" si="43" ref="D51:Q51">D49/D50</f>
        <v>1.167202572347267</v>
      </c>
      <c r="E51" s="115">
        <f t="shared" si="43"/>
        <v>2.3240418118466897</v>
      </c>
      <c r="F51" s="115">
        <f t="shared" si="43"/>
        <v>0.8909090909090909</v>
      </c>
      <c r="G51" s="157">
        <f t="shared" si="43"/>
        <v>1.5454545454545454</v>
      </c>
      <c r="H51" s="157">
        <f t="shared" si="43"/>
        <v>1.2522603978300182</v>
      </c>
      <c r="I51" s="157">
        <f t="shared" si="43"/>
        <v>1.1957868649318464</v>
      </c>
      <c r="J51" s="157">
        <f t="shared" si="43"/>
        <v>1.228436018957346</v>
      </c>
      <c r="K51" s="157">
        <f t="shared" si="43"/>
        <v>1.9624277456647399</v>
      </c>
      <c r="L51" s="157">
        <f t="shared" si="43"/>
        <v>1.3240740740740742</v>
      </c>
      <c r="M51" s="157">
        <f t="shared" si="43"/>
        <v>1.47673314339981</v>
      </c>
      <c r="N51" s="157">
        <f t="shared" si="43"/>
        <v>1.2124352331606219</v>
      </c>
      <c r="O51" s="157">
        <f t="shared" si="43"/>
        <v>1.307589880159787</v>
      </c>
      <c r="P51" s="116">
        <f t="shared" si="43"/>
        <v>1.3579205225911812</v>
      </c>
      <c r="Q51" s="116">
        <f t="shared" si="43"/>
        <v>1.3579205225911812</v>
      </c>
      <c r="S51" s="117">
        <f>S49/S50</f>
        <v>2.1014107544469436</v>
      </c>
      <c r="T51" s="115">
        <f>T49/T50</f>
        <v>1.3842766269776545</v>
      </c>
      <c r="U51" s="115">
        <f>U49/U50</f>
        <v>1.7224080267558528</v>
      </c>
      <c r="Z51" s="99"/>
    </row>
    <row r="52" spans="1:26" s="29" customFormat="1" ht="13.5">
      <c r="A52" s="64"/>
      <c r="B52" s="158" t="s">
        <v>35</v>
      </c>
      <c r="C52" s="159"/>
      <c r="D52" s="134">
        <f aca="true" t="shared" si="44" ref="D52:Q52">D55+D58</f>
        <v>3192</v>
      </c>
      <c r="E52" s="134">
        <f t="shared" si="44"/>
        <v>4444</v>
      </c>
      <c r="F52" s="134">
        <f t="shared" si="44"/>
        <v>5168</v>
      </c>
      <c r="G52" s="134">
        <f t="shared" si="44"/>
        <v>6033</v>
      </c>
      <c r="H52" s="134">
        <f t="shared" si="44"/>
        <v>5017</v>
      </c>
      <c r="I52" s="134">
        <f t="shared" si="44"/>
        <v>4260</v>
      </c>
      <c r="J52" s="134">
        <f t="shared" si="44"/>
        <v>4075</v>
      </c>
      <c r="K52" s="134">
        <f t="shared" si="44"/>
        <v>3823</v>
      </c>
      <c r="L52" s="134">
        <f t="shared" si="44"/>
        <v>3819</v>
      </c>
      <c r="M52" s="134">
        <f t="shared" si="44"/>
        <v>3853</v>
      </c>
      <c r="N52" s="134">
        <f t="shared" si="44"/>
        <v>4955</v>
      </c>
      <c r="O52" s="134">
        <f t="shared" si="44"/>
        <v>4206</v>
      </c>
      <c r="P52" s="160">
        <f t="shared" si="44"/>
        <v>52845</v>
      </c>
      <c r="Q52" s="160">
        <f t="shared" si="44"/>
        <v>52845</v>
      </c>
      <c r="S52" s="161">
        <f aca="true" t="shared" si="45" ref="S52:U53">S55+S58</f>
        <v>39831</v>
      </c>
      <c r="T52" s="162">
        <f t="shared" si="45"/>
        <v>24731</v>
      </c>
      <c r="U52" s="162">
        <f t="shared" si="45"/>
        <v>7636</v>
      </c>
      <c r="Z52" s="33" t="e">
        <f>Z55+Z58</f>
        <v>#REF!</v>
      </c>
    </row>
    <row r="53" spans="1:26" ht="13.5">
      <c r="A53" s="64"/>
      <c r="B53" s="132"/>
      <c r="C53" s="133"/>
      <c r="D53" s="138">
        <f aca="true" t="shared" si="46" ref="D53:Q53">D56+D59</f>
        <v>2783</v>
      </c>
      <c r="E53" s="139">
        <f t="shared" si="46"/>
        <v>2875</v>
      </c>
      <c r="F53" s="140">
        <f t="shared" si="46"/>
        <v>4379</v>
      </c>
      <c r="G53" s="138">
        <f t="shared" si="46"/>
        <v>3507</v>
      </c>
      <c r="H53" s="141">
        <f t="shared" si="46"/>
        <v>3343</v>
      </c>
      <c r="I53" s="139">
        <f t="shared" si="46"/>
        <v>3489</v>
      </c>
      <c r="J53" s="141">
        <f t="shared" si="46"/>
        <v>3571</v>
      </c>
      <c r="K53" s="139">
        <f t="shared" si="46"/>
        <v>2878</v>
      </c>
      <c r="L53" s="141">
        <f t="shared" si="46"/>
        <v>3510</v>
      </c>
      <c r="M53" s="139">
        <f t="shared" si="46"/>
        <v>2961</v>
      </c>
      <c r="N53" s="142">
        <f t="shared" si="46"/>
        <v>3643</v>
      </c>
      <c r="O53" s="143">
        <f t="shared" si="46"/>
        <v>5453</v>
      </c>
      <c r="P53" s="144">
        <f t="shared" si="46"/>
        <v>42392</v>
      </c>
      <c r="Q53" s="144">
        <f t="shared" si="46"/>
        <v>42392</v>
      </c>
      <c r="S53" s="145">
        <f t="shared" si="45"/>
        <v>20376</v>
      </c>
      <c r="T53" s="146">
        <f t="shared" si="45"/>
        <v>22016</v>
      </c>
      <c r="U53" s="146">
        <f t="shared" si="45"/>
        <v>5658</v>
      </c>
      <c r="Z53" s="45" t="e">
        <f>Z56+Z59</f>
        <v>#REF!</v>
      </c>
    </row>
    <row r="54" spans="1:26" ht="13.5">
      <c r="A54" s="64"/>
      <c r="B54" s="132"/>
      <c r="C54" s="133"/>
      <c r="D54" s="147">
        <f aca="true" t="shared" si="47" ref="D54:Q54">D52/D53</f>
        <v>1.1469637082285304</v>
      </c>
      <c r="E54" s="147">
        <f t="shared" si="47"/>
        <v>1.5457391304347825</v>
      </c>
      <c r="F54" s="147">
        <f t="shared" si="47"/>
        <v>1.1801781228591002</v>
      </c>
      <c r="G54" s="147">
        <f t="shared" si="47"/>
        <v>1.7202737382378102</v>
      </c>
      <c r="H54" s="147">
        <f t="shared" si="47"/>
        <v>1.500747831289261</v>
      </c>
      <c r="I54" s="147">
        <f t="shared" si="47"/>
        <v>1.2209802235597593</v>
      </c>
      <c r="J54" s="147">
        <f t="shared" si="47"/>
        <v>1.1411369364323718</v>
      </c>
      <c r="K54" s="147">
        <f t="shared" si="47"/>
        <v>1.3283530229325922</v>
      </c>
      <c r="L54" s="147">
        <f t="shared" si="47"/>
        <v>1.088034188034188</v>
      </c>
      <c r="M54" s="147">
        <f t="shared" si="47"/>
        <v>1.3012495778453226</v>
      </c>
      <c r="N54" s="147">
        <f t="shared" si="47"/>
        <v>1.3601427395004118</v>
      </c>
      <c r="O54" s="147">
        <f t="shared" si="47"/>
        <v>0.7713185402530717</v>
      </c>
      <c r="P54" s="148">
        <f t="shared" si="47"/>
        <v>1.2465795433100586</v>
      </c>
      <c r="Q54" s="148">
        <f t="shared" si="47"/>
        <v>1.2465795433100586</v>
      </c>
      <c r="S54" s="149">
        <f>S52/S53</f>
        <v>1.9547997644287396</v>
      </c>
      <c r="T54" s="149">
        <f>T52/T53</f>
        <v>1.1233194040697674</v>
      </c>
      <c r="U54" s="149">
        <f>U52/U53</f>
        <v>1.3495934959349594</v>
      </c>
      <c r="Z54" s="99"/>
    </row>
    <row r="55" spans="1:26" s="29" customFormat="1" ht="13.5">
      <c r="A55" s="64"/>
      <c r="B55" s="150"/>
      <c r="C55" s="101" t="s">
        <v>30</v>
      </c>
      <c r="D55" s="102">
        <v>1624</v>
      </c>
      <c r="E55" s="102">
        <v>1413</v>
      </c>
      <c r="F55" s="102">
        <v>1380</v>
      </c>
      <c r="G55" s="123">
        <v>2303</v>
      </c>
      <c r="H55" s="102">
        <v>2958</v>
      </c>
      <c r="I55" s="102">
        <v>2257</v>
      </c>
      <c r="J55" s="102">
        <v>2133</v>
      </c>
      <c r="K55" s="102">
        <v>1886</v>
      </c>
      <c r="L55" s="102">
        <v>1837</v>
      </c>
      <c r="M55" s="102">
        <v>2018</v>
      </c>
      <c r="N55" s="102">
        <v>2102</v>
      </c>
      <c r="O55" s="103">
        <v>1669</v>
      </c>
      <c r="P55" s="28">
        <f>SUM(D55:O55)</f>
        <v>23580</v>
      </c>
      <c r="Q55" s="28">
        <f>SUM(D55:O55)</f>
        <v>23580</v>
      </c>
      <c r="S55" s="30">
        <f>SUM(D55:L55)</f>
        <v>17791</v>
      </c>
      <c r="T55" s="31">
        <f>SUM(J55:O55)</f>
        <v>11645</v>
      </c>
      <c r="U55" s="31">
        <f>SUM(D55:E55)</f>
        <v>3037</v>
      </c>
      <c r="Z55" s="33" t="e">
        <f>#REF!+T55</f>
        <v>#REF!</v>
      </c>
    </row>
    <row r="56" spans="1:26" ht="13.5">
      <c r="A56" s="64"/>
      <c r="B56" s="151"/>
      <c r="C56" s="105"/>
      <c r="D56" s="37">
        <v>1481</v>
      </c>
      <c r="E56" s="37">
        <v>1576</v>
      </c>
      <c r="F56" s="37">
        <v>2319</v>
      </c>
      <c r="G56" s="37">
        <v>1492</v>
      </c>
      <c r="H56" s="37">
        <v>1837</v>
      </c>
      <c r="I56" s="37">
        <v>1830</v>
      </c>
      <c r="J56" s="37">
        <v>1702</v>
      </c>
      <c r="K56" s="37">
        <v>1424</v>
      </c>
      <c r="L56" s="37">
        <v>1483</v>
      </c>
      <c r="M56" s="37">
        <v>1401</v>
      </c>
      <c r="N56" s="37">
        <v>1539</v>
      </c>
      <c r="O56" s="37">
        <v>1773</v>
      </c>
      <c r="P56" s="42">
        <f>SUMPRODUCT(D56:O56,((D55:O55)&lt;&gt;"")*1)</f>
        <v>19857</v>
      </c>
      <c r="Q56" s="42">
        <f>SUM(D56:O56)</f>
        <v>19857</v>
      </c>
      <c r="S56" s="43">
        <f>SUM(D56:I56)</f>
        <v>10535</v>
      </c>
      <c r="T56" s="44">
        <f>SUM(J56:O56)</f>
        <v>9322</v>
      </c>
      <c r="U56" s="44">
        <f>SUM(D56:E56)</f>
        <v>3057</v>
      </c>
      <c r="Z56" s="45" t="e">
        <f>#REF!+T56</f>
        <v>#REF!</v>
      </c>
    </row>
    <row r="57" spans="1:26" ht="13.5">
      <c r="A57" s="64"/>
      <c r="B57" s="151"/>
      <c r="C57" s="106"/>
      <c r="D57" s="107">
        <f aca="true" t="shared" si="48" ref="D57:Q57">D55/D56</f>
        <v>1.0965563808237677</v>
      </c>
      <c r="E57" s="107">
        <f t="shared" si="48"/>
        <v>0.8965736040609137</v>
      </c>
      <c r="F57" s="107">
        <f t="shared" si="48"/>
        <v>0.5950840879689522</v>
      </c>
      <c r="G57" s="107">
        <f t="shared" si="48"/>
        <v>1.5435656836461127</v>
      </c>
      <c r="H57" s="107">
        <f t="shared" si="48"/>
        <v>1.6102340772999455</v>
      </c>
      <c r="I57" s="107">
        <f t="shared" si="48"/>
        <v>1.2333333333333334</v>
      </c>
      <c r="J57" s="107">
        <f t="shared" si="48"/>
        <v>1.2532314923619272</v>
      </c>
      <c r="K57" s="107">
        <f t="shared" si="48"/>
        <v>1.324438202247191</v>
      </c>
      <c r="L57" s="107">
        <f t="shared" si="48"/>
        <v>1.2387053270397843</v>
      </c>
      <c r="M57" s="107">
        <f t="shared" si="48"/>
        <v>1.4403997144896503</v>
      </c>
      <c r="N57" s="107">
        <f t="shared" si="48"/>
        <v>1.3658219623131904</v>
      </c>
      <c r="O57" s="107">
        <f t="shared" si="48"/>
        <v>0.9413423575860124</v>
      </c>
      <c r="P57" s="108">
        <f t="shared" si="48"/>
        <v>1.187490557486025</v>
      </c>
      <c r="Q57" s="108">
        <f t="shared" si="48"/>
        <v>1.187490557486025</v>
      </c>
      <c r="S57" s="107">
        <f>S55/S56</f>
        <v>1.68875177978168</v>
      </c>
      <c r="T57" s="107">
        <f>T55/T56</f>
        <v>1.249195451619824</v>
      </c>
      <c r="U57" s="107">
        <f>U55/U56</f>
        <v>0.9934576382073929</v>
      </c>
      <c r="Z57" s="110"/>
    </row>
    <row r="58" spans="1:26" s="29" customFormat="1" ht="13.5">
      <c r="A58" s="64"/>
      <c r="B58" s="150"/>
      <c r="C58" s="105" t="s">
        <v>31</v>
      </c>
      <c r="D58" s="111">
        <v>1568</v>
      </c>
      <c r="E58" s="111">
        <v>3031</v>
      </c>
      <c r="F58" s="111">
        <v>3788</v>
      </c>
      <c r="G58" s="111">
        <v>3730</v>
      </c>
      <c r="H58" s="111">
        <v>2059</v>
      </c>
      <c r="I58" s="111">
        <v>2003</v>
      </c>
      <c r="J58" s="111">
        <v>1942</v>
      </c>
      <c r="K58" s="111">
        <v>1937</v>
      </c>
      <c r="L58" s="111">
        <v>1982</v>
      </c>
      <c r="M58" s="111">
        <v>1835</v>
      </c>
      <c r="N58" s="111">
        <v>2853</v>
      </c>
      <c r="O58" s="125">
        <v>2537</v>
      </c>
      <c r="P58" s="56">
        <f>SUM(D58:O58)</f>
        <v>29265</v>
      </c>
      <c r="Q58" s="56">
        <f>SUM(D58:O58)</f>
        <v>29265</v>
      </c>
      <c r="S58" s="57">
        <f>SUM(D58:L58)</f>
        <v>22040</v>
      </c>
      <c r="T58" s="58">
        <f>SUM(J58:O58)</f>
        <v>13086</v>
      </c>
      <c r="U58" s="58">
        <f>SUM(D58:E58)</f>
        <v>4599</v>
      </c>
      <c r="Z58" s="59" t="e">
        <f>#REF!+T58</f>
        <v>#REF!</v>
      </c>
    </row>
    <row r="59" spans="1:26" ht="13.5">
      <c r="A59" s="64"/>
      <c r="B59" s="151"/>
      <c r="C59" s="105"/>
      <c r="D59" s="37">
        <v>1302</v>
      </c>
      <c r="E59" s="37">
        <v>1299</v>
      </c>
      <c r="F59" s="37">
        <v>2060</v>
      </c>
      <c r="G59" s="37">
        <v>2015</v>
      </c>
      <c r="H59" s="37">
        <v>1506</v>
      </c>
      <c r="I59" s="37">
        <v>1659</v>
      </c>
      <c r="J59" s="37">
        <v>1869</v>
      </c>
      <c r="K59" s="37">
        <v>1454</v>
      </c>
      <c r="L59" s="37">
        <v>2027</v>
      </c>
      <c r="M59" s="37">
        <v>1560</v>
      </c>
      <c r="N59" s="37">
        <v>2104</v>
      </c>
      <c r="O59" s="37">
        <v>3680</v>
      </c>
      <c r="P59" s="42">
        <f>SUMPRODUCT(D59:O59,((D58:O58)&lt;&gt;"")*1)</f>
        <v>22535</v>
      </c>
      <c r="Q59" s="42">
        <f>SUM(D59:O59)</f>
        <v>22535</v>
      </c>
      <c r="S59" s="43">
        <f>SUM(D59:I59)</f>
        <v>9841</v>
      </c>
      <c r="T59" s="44">
        <f>SUM(J59:O59)</f>
        <v>12694</v>
      </c>
      <c r="U59" s="44">
        <f>SUM(D59:E59)</f>
        <v>2601</v>
      </c>
      <c r="Z59" s="45" t="e">
        <f>#REF!+T59</f>
        <v>#REF!</v>
      </c>
    </row>
    <row r="60" spans="1:26" ht="14.25" thickBot="1">
      <c r="A60" s="126"/>
      <c r="B60" s="156"/>
      <c r="C60" s="114"/>
      <c r="D60" s="115">
        <f aca="true" t="shared" si="49" ref="D60:Q60">D58/D59</f>
        <v>1.2043010752688172</v>
      </c>
      <c r="E60" s="115">
        <f t="shared" si="49"/>
        <v>2.3333333333333335</v>
      </c>
      <c r="F60" s="115">
        <f t="shared" si="49"/>
        <v>1.8388349514563107</v>
      </c>
      <c r="G60" s="115">
        <f t="shared" si="49"/>
        <v>1.8511166253101736</v>
      </c>
      <c r="H60" s="115">
        <f t="shared" si="49"/>
        <v>1.3671978751660026</v>
      </c>
      <c r="I60" s="115">
        <f t="shared" si="49"/>
        <v>1.2073538276069922</v>
      </c>
      <c r="J60" s="115">
        <f t="shared" si="49"/>
        <v>1.0390583199571963</v>
      </c>
      <c r="K60" s="115">
        <f t="shared" si="49"/>
        <v>1.3321870701513068</v>
      </c>
      <c r="L60" s="115">
        <f t="shared" si="49"/>
        <v>0.9777997039960533</v>
      </c>
      <c r="M60" s="115">
        <f t="shared" si="49"/>
        <v>1.1762820512820513</v>
      </c>
      <c r="N60" s="115">
        <f t="shared" si="49"/>
        <v>1.3559885931558935</v>
      </c>
      <c r="O60" s="115">
        <f t="shared" si="49"/>
        <v>0.6894021739130435</v>
      </c>
      <c r="P60" s="163">
        <f t="shared" si="49"/>
        <v>1.2986465498114044</v>
      </c>
      <c r="Q60" s="163">
        <f t="shared" si="49"/>
        <v>1.2986465498114044</v>
      </c>
      <c r="S60" s="115">
        <f>S58/S59</f>
        <v>2.239609795752464</v>
      </c>
      <c r="T60" s="115">
        <f>T58/T59</f>
        <v>1.0308807310540413</v>
      </c>
      <c r="U60" s="115">
        <f>U58/U59</f>
        <v>1.768166089965398</v>
      </c>
      <c r="Z60" s="164"/>
    </row>
    <row r="61" ht="14.25" thickTop="1">
      <c r="D61" s="165" t="s">
        <v>36</v>
      </c>
    </row>
    <row r="62" ht="13.5">
      <c r="D62" s="165" t="s">
        <v>37</v>
      </c>
    </row>
    <row r="63" ht="13.5">
      <c r="D63" s="169" t="s">
        <v>38</v>
      </c>
    </row>
    <row r="64" ht="13.5">
      <c r="D64" s="170" t="s">
        <v>39</v>
      </c>
    </row>
    <row r="66" ht="14.25" thickBot="1">
      <c r="A66" s="171" t="s">
        <v>40</v>
      </c>
    </row>
    <row r="67" spans="1:26" ht="32.25" customHeight="1" thickTop="1">
      <c r="A67" s="11" t="s">
        <v>41</v>
      </c>
      <c r="B67" s="11"/>
      <c r="C67" s="12"/>
      <c r="D67" s="13" t="s">
        <v>4</v>
      </c>
      <c r="E67" s="13" t="s">
        <v>5</v>
      </c>
      <c r="F67" s="13" t="s">
        <v>6</v>
      </c>
      <c r="G67" s="13" t="s">
        <v>7</v>
      </c>
      <c r="H67" s="13" t="s">
        <v>8</v>
      </c>
      <c r="I67" s="13" t="s">
        <v>9</v>
      </c>
      <c r="J67" s="13" t="s">
        <v>10</v>
      </c>
      <c r="K67" s="13" t="s">
        <v>11</v>
      </c>
      <c r="L67" s="13" t="s">
        <v>12</v>
      </c>
      <c r="M67" s="13" t="s">
        <v>13</v>
      </c>
      <c r="N67" s="14" t="s">
        <v>14</v>
      </c>
      <c r="O67" s="15" t="s">
        <v>15</v>
      </c>
      <c r="P67" s="16" t="s">
        <v>42</v>
      </c>
      <c r="Q67" s="16" t="s">
        <v>17</v>
      </c>
      <c r="S67" s="17" t="s">
        <v>18</v>
      </c>
      <c r="T67" s="18" t="s">
        <v>19</v>
      </c>
      <c r="U67" s="18" t="s">
        <v>20</v>
      </c>
      <c r="W67" s="19" t="s">
        <v>43</v>
      </c>
      <c r="Z67" s="20" t="s">
        <v>17</v>
      </c>
    </row>
    <row r="68" spans="1:26" s="29" customFormat="1" ht="15" customHeight="1">
      <c r="A68" s="21" t="s">
        <v>44</v>
      </c>
      <c r="B68" s="22"/>
      <c r="C68" s="22"/>
      <c r="D68" s="23">
        <f aca="true" t="shared" si="50" ref="D68:Q68">D71+D80</f>
        <v>40487</v>
      </c>
      <c r="E68" s="23">
        <f t="shared" si="50"/>
        <v>42371</v>
      </c>
      <c r="F68" s="23">
        <f t="shared" si="50"/>
        <v>48016</v>
      </c>
      <c r="G68" s="23">
        <f t="shared" si="50"/>
        <v>47488</v>
      </c>
      <c r="H68" s="23">
        <f t="shared" si="50"/>
        <v>43267</v>
      </c>
      <c r="I68" s="23">
        <f t="shared" si="50"/>
        <v>46168</v>
      </c>
      <c r="J68" s="23">
        <f t="shared" si="50"/>
        <v>46100</v>
      </c>
      <c r="K68" s="23">
        <f t="shared" si="50"/>
        <v>45336</v>
      </c>
      <c r="L68" s="23">
        <f t="shared" si="50"/>
        <v>45160</v>
      </c>
      <c r="M68" s="23">
        <f t="shared" si="50"/>
        <v>43851</v>
      </c>
      <c r="N68" s="23">
        <f t="shared" si="50"/>
        <v>45993</v>
      </c>
      <c r="O68" s="23">
        <f t="shared" si="50"/>
        <v>47303</v>
      </c>
      <c r="P68" s="28">
        <f t="shared" si="50"/>
        <v>541540</v>
      </c>
      <c r="Q68" s="28">
        <f t="shared" si="50"/>
        <v>541540</v>
      </c>
      <c r="S68" s="30">
        <f aca="true" t="shared" si="51" ref="S68:U69">S71+S80</f>
        <v>267797</v>
      </c>
      <c r="T68" s="31">
        <f t="shared" si="51"/>
        <v>273743</v>
      </c>
      <c r="U68" s="31">
        <f t="shared" si="51"/>
        <v>82858</v>
      </c>
      <c r="W68" s="32" t="s">
        <v>23</v>
      </c>
      <c r="Z68" s="172">
        <f>Z71+Z80</f>
        <v>1889785</v>
      </c>
    </row>
    <row r="69" spans="1:26" ht="15" customHeight="1">
      <c r="A69" s="34"/>
      <c r="B69" s="35"/>
      <c r="C69" s="35"/>
      <c r="D69" s="36">
        <f aca="true" t="shared" si="52" ref="D69:Q69">D72+D81</f>
        <v>39254</v>
      </c>
      <c r="E69" s="37">
        <f t="shared" si="52"/>
        <v>39376</v>
      </c>
      <c r="F69" s="38">
        <f t="shared" si="52"/>
        <v>46808</v>
      </c>
      <c r="G69" s="36">
        <f t="shared" si="52"/>
        <v>41500</v>
      </c>
      <c r="H69" s="39">
        <f t="shared" si="52"/>
        <v>42082</v>
      </c>
      <c r="I69" s="37">
        <f t="shared" si="52"/>
        <v>43541</v>
      </c>
      <c r="J69" s="39">
        <f t="shared" si="52"/>
        <v>43492</v>
      </c>
      <c r="K69" s="37">
        <f t="shared" si="52"/>
        <v>40344</v>
      </c>
      <c r="L69" s="39">
        <f t="shared" si="52"/>
        <v>42821</v>
      </c>
      <c r="M69" s="37">
        <f t="shared" si="52"/>
        <v>42252</v>
      </c>
      <c r="N69" s="40">
        <f t="shared" si="52"/>
        <v>45497</v>
      </c>
      <c r="O69" s="41">
        <f t="shared" si="52"/>
        <v>50382</v>
      </c>
      <c r="P69" s="42">
        <f t="shared" si="52"/>
        <v>517349</v>
      </c>
      <c r="Q69" s="42">
        <f t="shared" si="52"/>
        <v>517349</v>
      </c>
      <c r="S69" s="43">
        <f t="shared" si="51"/>
        <v>252561</v>
      </c>
      <c r="T69" s="44">
        <f t="shared" si="51"/>
        <v>264788</v>
      </c>
      <c r="U69" s="44">
        <f t="shared" si="51"/>
        <v>78630</v>
      </c>
      <c r="W69" t="s">
        <v>24</v>
      </c>
      <c r="Z69" s="45">
        <f>Z72+Z81</f>
        <v>1811629</v>
      </c>
    </row>
    <row r="70" spans="1:26" ht="15" customHeight="1" thickBot="1">
      <c r="A70" s="46"/>
      <c r="B70" s="47"/>
      <c r="C70" s="47"/>
      <c r="D70" s="48">
        <f aca="true" t="shared" si="53" ref="D70:Q70">D68/D69</f>
        <v>1.0314108116370306</v>
      </c>
      <c r="E70" s="48">
        <f t="shared" si="53"/>
        <v>1.0760615603413246</v>
      </c>
      <c r="F70" s="48">
        <f t="shared" si="53"/>
        <v>1.0258075542642284</v>
      </c>
      <c r="G70" s="48">
        <f t="shared" si="53"/>
        <v>1.144289156626506</v>
      </c>
      <c r="H70" s="48">
        <f t="shared" si="53"/>
        <v>1.0281593080176799</v>
      </c>
      <c r="I70" s="48">
        <f t="shared" si="53"/>
        <v>1.0603339381272823</v>
      </c>
      <c r="J70" s="48">
        <f t="shared" si="53"/>
        <v>1.05996505104387</v>
      </c>
      <c r="K70" s="48">
        <f t="shared" si="53"/>
        <v>1.1237358715050565</v>
      </c>
      <c r="L70" s="48">
        <f t="shared" si="53"/>
        <v>1.0546227318371826</v>
      </c>
      <c r="M70" s="48">
        <f t="shared" si="53"/>
        <v>1.0378443623970464</v>
      </c>
      <c r="N70" s="48">
        <f t="shared" si="53"/>
        <v>1.0109018177022662</v>
      </c>
      <c r="O70" s="48">
        <f t="shared" si="53"/>
        <v>0.9388869040530348</v>
      </c>
      <c r="P70" s="49">
        <f t="shared" si="53"/>
        <v>1.0467595375655505</v>
      </c>
      <c r="Q70" s="49">
        <f t="shared" si="53"/>
        <v>1.0467595375655505</v>
      </c>
      <c r="S70" s="51">
        <f>S68/S69</f>
        <v>1.0603260202485736</v>
      </c>
      <c r="T70" s="51">
        <f>T68/T69</f>
        <v>1.0338195084369382</v>
      </c>
      <c r="U70" s="51">
        <f>U68/U69</f>
        <v>1.0537708253847131</v>
      </c>
      <c r="W70" t="s">
        <v>25</v>
      </c>
      <c r="Z70" s="52"/>
    </row>
    <row r="71" spans="1:26" s="29" customFormat="1" ht="15" customHeight="1" thickTop="1">
      <c r="A71" s="173" t="s">
        <v>45</v>
      </c>
      <c r="B71" s="174"/>
      <c r="C71" s="174"/>
      <c r="D71" s="175">
        <f aca="true" t="shared" si="54" ref="D71:Q71">D74+D77</f>
        <v>19439</v>
      </c>
      <c r="E71" s="175">
        <f t="shared" si="54"/>
        <v>23199</v>
      </c>
      <c r="F71" s="175">
        <f t="shared" si="54"/>
        <v>22220</v>
      </c>
      <c r="G71" s="175">
        <f t="shared" si="54"/>
        <v>24531</v>
      </c>
      <c r="H71" s="175">
        <f t="shared" si="54"/>
        <v>20668</v>
      </c>
      <c r="I71" s="175">
        <f t="shared" si="54"/>
        <v>23516</v>
      </c>
      <c r="J71" s="175">
        <f t="shared" si="54"/>
        <v>22461</v>
      </c>
      <c r="K71" s="175">
        <f t="shared" si="54"/>
        <v>21964</v>
      </c>
      <c r="L71" s="175">
        <f t="shared" si="54"/>
        <v>22676</v>
      </c>
      <c r="M71" s="175">
        <f t="shared" si="54"/>
        <v>22544</v>
      </c>
      <c r="N71" s="175">
        <f t="shared" si="54"/>
        <v>21446</v>
      </c>
      <c r="O71" s="175">
        <f t="shared" si="54"/>
        <v>24192</v>
      </c>
      <c r="P71" s="176">
        <f t="shared" si="54"/>
        <v>268856</v>
      </c>
      <c r="Q71" s="176">
        <f t="shared" si="54"/>
        <v>268856</v>
      </c>
      <c r="S71" s="177">
        <f aca="true" t="shared" si="55" ref="S71:U72">S74+S77</f>
        <v>133573</v>
      </c>
      <c r="T71" s="178">
        <f t="shared" si="55"/>
        <v>135283</v>
      </c>
      <c r="U71" s="178">
        <f t="shared" si="55"/>
        <v>42638</v>
      </c>
      <c r="Z71" s="172">
        <f>Z74+Z77</f>
        <v>940064</v>
      </c>
    </row>
    <row r="72" spans="1:26" ht="15" customHeight="1">
      <c r="A72" s="179"/>
      <c r="B72" s="180"/>
      <c r="C72" s="180"/>
      <c r="D72" s="181">
        <f aca="true" t="shared" si="56" ref="D72:Q72">D75+D78</f>
        <v>19214</v>
      </c>
      <c r="E72" s="182">
        <f t="shared" si="56"/>
        <v>20656</v>
      </c>
      <c r="F72" s="183">
        <f t="shared" si="56"/>
        <v>23027</v>
      </c>
      <c r="G72" s="181">
        <f t="shared" si="56"/>
        <v>21703</v>
      </c>
      <c r="H72" s="184">
        <f t="shared" si="56"/>
        <v>19695</v>
      </c>
      <c r="I72" s="182">
        <f t="shared" si="56"/>
        <v>22051</v>
      </c>
      <c r="J72" s="184">
        <f t="shared" si="56"/>
        <v>22064</v>
      </c>
      <c r="K72" s="182">
        <f t="shared" si="56"/>
        <v>19674</v>
      </c>
      <c r="L72" s="184">
        <f t="shared" si="56"/>
        <v>21278</v>
      </c>
      <c r="M72" s="182">
        <f t="shared" si="56"/>
        <v>21102</v>
      </c>
      <c r="N72" s="185">
        <f t="shared" si="56"/>
        <v>22395</v>
      </c>
      <c r="O72" s="186">
        <f t="shared" si="56"/>
        <v>25218</v>
      </c>
      <c r="P72" s="187">
        <f t="shared" si="56"/>
        <v>258077</v>
      </c>
      <c r="Q72" s="187">
        <f t="shared" si="56"/>
        <v>258077</v>
      </c>
      <c r="S72" s="188">
        <f t="shared" si="55"/>
        <v>126346</v>
      </c>
      <c r="T72" s="189">
        <f t="shared" si="55"/>
        <v>131731</v>
      </c>
      <c r="U72" s="189">
        <f t="shared" si="55"/>
        <v>39870</v>
      </c>
      <c r="Z72" s="45">
        <f>Z75+Z78</f>
        <v>904094</v>
      </c>
    </row>
    <row r="73" spans="1:26" ht="15" customHeight="1">
      <c r="A73" s="179"/>
      <c r="B73" s="180"/>
      <c r="C73" s="180"/>
      <c r="D73" s="190">
        <f aca="true" t="shared" si="57" ref="D73:Q73">D71/D72</f>
        <v>1.0117102113042573</v>
      </c>
      <c r="E73" s="190">
        <f t="shared" si="57"/>
        <v>1.123111928737413</v>
      </c>
      <c r="F73" s="190">
        <f t="shared" si="57"/>
        <v>0.9649541842185261</v>
      </c>
      <c r="G73" s="190">
        <f t="shared" si="57"/>
        <v>1.130304566189006</v>
      </c>
      <c r="H73" s="190">
        <f t="shared" si="57"/>
        <v>1.0494034018786493</v>
      </c>
      <c r="I73" s="190">
        <f t="shared" si="57"/>
        <v>1.0664368962858828</v>
      </c>
      <c r="J73" s="190">
        <f t="shared" si="57"/>
        <v>1.0179931109499638</v>
      </c>
      <c r="K73" s="190">
        <f t="shared" si="57"/>
        <v>1.116397275592152</v>
      </c>
      <c r="L73" s="190">
        <f t="shared" si="57"/>
        <v>1.0657016636901964</v>
      </c>
      <c r="M73" s="190">
        <f t="shared" si="57"/>
        <v>1.0683347549995261</v>
      </c>
      <c r="N73" s="190">
        <f t="shared" si="57"/>
        <v>0.9576244697477115</v>
      </c>
      <c r="O73" s="190">
        <f t="shared" si="57"/>
        <v>0.9593147751605996</v>
      </c>
      <c r="P73" s="191">
        <f t="shared" si="57"/>
        <v>1.0417666045405054</v>
      </c>
      <c r="Q73" s="191">
        <f t="shared" si="57"/>
        <v>1.0417666045405054</v>
      </c>
      <c r="S73" s="192">
        <f>S71/S72</f>
        <v>1.0572000696500088</v>
      </c>
      <c r="T73" s="192">
        <f>T71/T72</f>
        <v>1.0269640403549658</v>
      </c>
      <c r="U73" s="192">
        <f>U71/U72</f>
        <v>1.069425633308252</v>
      </c>
      <c r="Z73" s="63"/>
    </row>
    <row r="74" spans="1:26" s="29" customFormat="1" ht="15" customHeight="1">
      <c r="A74" s="193"/>
      <c r="B74" s="65" t="s">
        <v>30</v>
      </c>
      <c r="C74" s="66"/>
      <c r="D74" s="67">
        <f aca="true" t="shared" si="58" ref="D74:O74">D19+D46</f>
        <v>14595</v>
      </c>
      <c r="E74" s="67">
        <f t="shared" si="58"/>
        <v>18125</v>
      </c>
      <c r="F74" s="67">
        <f t="shared" si="58"/>
        <v>18231</v>
      </c>
      <c r="G74" s="67">
        <f t="shared" si="58"/>
        <v>19380</v>
      </c>
      <c r="H74" s="67">
        <f t="shared" si="58"/>
        <v>16022</v>
      </c>
      <c r="I74" s="67">
        <f t="shared" si="58"/>
        <v>18041</v>
      </c>
      <c r="J74" s="67">
        <f t="shared" si="58"/>
        <v>17581</v>
      </c>
      <c r="K74" s="67">
        <f t="shared" si="58"/>
        <v>17244</v>
      </c>
      <c r="L74" s="67">
        <f t="shared" si="58"/>
        <v>17296</v>
      </c>
      <c r="M74" s="67">
        <f t="shared" si="58"/>
        <v>18379</v>
      </c>
      <c r="N74" s="67">
        <f t="shared" si="58"/>
        <v>17771</v>
      </c>
      <c r="O74" s="67">
        <f t="shared" si="58"/>
        <v>19164</v>
      </c>
      <c r="P74" s="28">
        <f>SUM(D74:O74)</f>
        <v>211829</v>
      </c>
      <c r="Q74" s="28">
        <f>SUM(D74:O74)</f>
        <v>211829</v>
      </c>
      <c r="S74" s="30">
        <f>SUM(D74:I74)</f>
        <v>104394</v>
      </c>
      <c r="T74" s="31">
        <f>SUM(J74:O74)</f>
        <v>107435</v>
      </c>
      <c r="U74" s="31">
        <f>SUM(D74:E74)</f>
        <v>32720</v>
      </c>
      <c r="Z74" s="172">
        <f>SUM(L74:V74)</f>
        <v>740817</v>
      </c>
    </row>
    <row r="75" spans="1:26" ht="15" customHeight="1">
      <c r="A75" s="193"/>
      <c r="B75" s="68"/>
      <c r="C75" s="69"/>
      <c r="D75" s="36">
        <f aca="true" t="shared" si="59" ref="D75:O75">D20+D47</f>
        <v>14815</v>
      </c>
      <c r="E75" s="37">
        <f t="shared" si="59"/>
        <v>17261</v>
      </c>
      <c r="F75" s="38">
        <f t="shared" si="59"/>
        <v>19385</v>
      </c>
      <c r="G75" s="36">
        <f t="shared" si="59"/>
        <v>17899</v>
      </c>
      <c r="H75" s="39">
        <f t="shared" si="59"/>
        <v>15589</v>
      </c>
      <c r="I75" s="37">
        <f t="shared" si="59"/>
        <v>17532</v>
      </c>
      <c r="J75" s="39">
        <f t="shared" si="59"/>
        <v>17535</v>
      </c>
      <c r="K75" s="37">
        <f t="shared" si="59"/>
        <v>15447</v>
      </c>
      <c r="L75" s="39">
        <f t="shared" si="59"/>
        <v>16663</v>
      </c>
      <c r="M75" s="37">
        <f t="shared" si="59"/>
        <v>16817</v>
      </c>
      <c r="N75" s="40">
        <f t="shared" si="59"/>
        <v>17142</v>
      </c>
      <c r="O75" s="41">
        <f t="shared" si="59"/>
        <v>19270</v>
      </c>
      <c r="P75" s="42">
        <f>P20+P47</f>
        <v>205355</v>
      </c>
      <c r="Q75" s="42">
        <f>SUM(D75:O75)</f>
        <v>205355</v>
      </c>
      <c r="S75" s="43">
        <f>SUM(D75:I75)</f>
        <v>102481</v>
      </c>
      <c r="T75" s="44">
        <f>SUM(J75:O75)</f>
        <v>102874</v>
      </c>
      <c r="U75" s="44">
        <f>SUM(D75:E75)</f>
        <v>32076</v>
      </c>
      <c r="Z75" s="45">
        <f>SUM(L75:V75)</f>
        <v>718033</v>
      </c>
    </row>
    <row r="76" spans="1:26" ht="15" customHeight="1">
      <c r="A76" s="193"/>
      <c r="B76" s="70"/>
      <c r="C76" s="71"/>
      <c r="D76" s="72">
        <f aca="true" t="shared" si="60" ref="D76:Q76">D74/D75</f>
        <v>0.9851501856226798</v>
      </c>
      <c r="E76" s="72">
        <f t="shared" si="60"/>
        <v>1.0500550373674757</v>
      </c>
      <c r="F76" s="72">
        <f t="shared" si="60"/>
        <v>0.9404694351302554</v>
      </c>
      <c r="G76" s="72">
        <f t="shared" si="60"/>
        <v>1.0827420526286384</v>
      </c>
      <c r="H76" s="72">
        <f t="shared" si="60"/>
        <v>1.027775995894541</v>
      </c>
      <c r="I76" s="72">
        <f t="shared" si="60"/>
        <v>1.0290326260552134</v>
      </c>
      <c r="J76" s="72">
        <f t="shared" si="60"/>
        <v>1.0026233247790135</v>
      </c>
      <c r="K76" s="72">
        <f t="shared" si="60"/>
        <v>1.1163332685958438</v>
      </c>
      <c r="L76" s="72">
        <f t="shared" si="60"/>
        <v>1.0379883574386366</v>
      </c>
      <c r="M76" s="72">
        <f t="shared" si="60"/>
        <v>1.092882202533151</v>
      </c>
      <c r="N76" s="72">
        <f t="shared" si="60"/>
        <v>1.0366935013417338</v>
      </c>
      <c r="O76" s="72">
        <f t="shared" si="60"/>
        <v>0.9944992215879606</v>
      </c>
      <c r="P76" s="73">
        <f t="shared" si="60"/>
        <v>1.0315258941832437</v>
      </c>
      <c r="Q76" s="73">
        <f t="shared" si="60"/>
        <v>1.0315258941832437</v>
      </c>
      <c r="S76" s="74">
        <f>S74/S75</f>
        <v>1.0186668748353354</v>
      </c>
      <c r="T76" s="74">
        <f>T74/T75</f>
        <v>1.0443357894122907</v>
      </c>
      <c r="U76" s="74">
        <f>U74/U75</f>
        <v>1.0200773163736128</v>
      </c>
      <c r="Z76" s="75"/>
    </row>
    <row r="77" spans="1:26" s="29" customFormat="1" ht="15" customHeight="1">
      <c r="A77" s="193"/>
      <c r="B77" s="68" t="s">
        <v>31</v>
      </c>
      <c r="C77" s="69"/>
      <c r="D77" s="55">
        <f aca="true" t="shared" si="61" ref="D77:O77">D22+D49</f>
        <v>4844</v>
      </c>
      <c r="E77" s="55">
        <f t="shared" si="61"/>
        <v>5074</v>
      </c>
      <c r="F77" s="55">
        <f t="shared" si="61"/>
        <v>3989</v>
      </c>
      <c r="G77" s="55">
        <f t="shared" si="61"/>
        <v>5151</v>
      </c>
      <c r="H77" s="55">
        <f t="shared" si="61"/>
        <v>4646</v>
      </c>
      <c r="I77" s="55">
        <f t="shared" si="61"/>
        <v>5475</v>
      </c>
      <c r="J77" s="55">
        <f t="shared" si="61"/>
        <v>4880</v>
      </c>
      <c r="K77" s="55">
        <f t="shared" si="61"/>
        <v>4720</v>
      </c>
      <c r="L77" s="55">
        <f t="shared" si="61"/>
        <v>5380</v>
      </c>
      <c r="M77" s="55">
        <f t="shared" si="61"/>
        <v>4165</v>
      </c>
      <c r="N77" s="55">
        <f t="shared" si="61"/>
        <v>3675</v>
      </c>
      <c r="O77" s="55">
        <f t="shared" si="61"/>
        <v>5028</v>
      </c>
      <c r="P77" s="56">
        <f>SUM(D77:O77)</f>
        <v>57027</v>
      </c>
      <c r="Q77" s="56">
        <f>SUM(D77:O77)</f>
        <v>57027</v>
      </c>
      <c r="S77" s="57">
        <f>SUM(D77:I77)</f>
        <v>29179</v>
      </c>
      <c r="T77" s="58">
        <f>SUM(J77:O77)</f>
        <v>27848</v>
      </c>
      <c r="U77" s="58">
        <f>SUM(D77:E77)</f>
        <v>9918</v>
      </c>
      <c r="Z77" s="194">
        <f>SUM(L77:V77)</f>
        <v>199247</v>
      </c>
    </row>
    <row r="78" spans="1:26" ht="15" customHeight="1">
      <c r="A78" s="193"/>
      <c r="B78" s="68"/>
      <c r="C78" s="69"/>
      <c r="D78" s="36">
        <f aca="true" t="shared" si="62" ref="D78:O78">D23+D50</f>
        <v>4399</v>
      </c>
      <c r="E78" s="37">
        <f t="shared" si="62"/>
        <v>3395</v>
      </c>
      <c r="F78" s="38">
        <f t="shared" si="62"/>
        <v>3642</v>
      </c>
      <c r="G78" s="36">
        <f t="shared" si="62"/>
        <v>3804</v>
      </c>
      <c r="H78" s="39">
        <f t="shared" si="62"/>
        <v>4106</v>
      </c>
      <c r="I78" s="37">
        <f t="shared" si="62"/>
        <v>4519</v>
      </c>
      <c r="J78" s="39">
        <f t="shared" si="62"/>
        <v>4529</v>
      </c>
      <c r="K78" s="37">
        <f t="shared" si="62"/>
        <v>4227</v>
      </c>
      <c r="L78" s="39">
        <f t="shared" si="62"/>
        <v>4615</v>
      </c>
      <c r="M78" s="37">
        <f t="shared" si="62"/>
        <v>4285</v>
      </c>
      <c r="N78" s="40">
        <f t="shared" si="62"/>
        <v>5253</v>
      </c>
      <c r="O78" s="41">
        <f t="shared" si="62"/>
        <v>5948</v>
      </c>
      <c r="P78" s="42">
        <f>P23+P50</f>
        <v>52722</v>
      </c>
      <c r="Q78" s="42">
        <f>SUM(D78:O78)</f>
        <v>52722</v>
      </c>
      <c r="S78" s="43">
        <f>SUM(D78:I78)</f>
        <v>23865</v>
      </c>
      <c r="T78" s="44">
        <f>SUM(J78:O78)</f>
        <v>28857</v>
      </c>
      <c r="U78" s="44">
        <f>SUM(D78:E78)</f>
        <v>7794</v>
      </c>
      <c r="Z78" s="45">
        <f>SUM(L78:V78)</f>
        <v>186061</v>
      </c>
    </row>
    <row r="79" spans="1:26" ht="15" customHeight="1">
      <c r="A79" s="195"/>
      <c r="B79" s="70"/>
      <c r="C79" s="71"/>
      <c r="D79" s="72">
        <f aca="true" t="shared" si="63" ref="D79:Q79">D77/D78</f>
        <v>1.101159354398727</v>
      </c>
      <c r="E79" s="72">
        <f t="shared" si="63"/>
        <v>1.4945508100147276</v>
      </c>
      <c r="F79" s="72">
        <f t="shared" si="63"/>
        <v>1.0952773201537618</v>
      </c>
      <c r="G79" s="72">
        <f t="shared" si="63"/>
        <v>1.3541009463722398</v>
      </c>
      <c r="H79" s="72">
        <f t="shared" si="63"/>
        <v>1.131514856307842</v>
      </c>
      <c r="I79" s="72">
        <f t="shared" si="63"/>
        <v>1.2115512281478202</v>
      </c>
      <c r="J79" s="72">
        <f t="shared" si="63"/>
        <v>1.0775005519982337</v>
      </c>
      <c r="K79" s="72">
        <f t="shared" si="63"/>
        <v>1.1166311805062692</v>
      </c>
      <c r="L79" s="72">
        <f t="shared" si="63"/>
        <v>1.1657638136511377</v>
      </c>
      <c r="M79" s="72">
        <f t="shared" si="63"/>
        <v>0.9719953325554259</v>
      </c>
      <c r="N79" s="72">
        <f t="shared" si="63"/>
        <v>0.6996002284408909</v>
      </c>
      <c r="O79" s="72">
        <f t="shared" si="63"/>
        <v>0.8453261600537996</v>
      </c>
      <c r="P79" s="73">
        <f t="shared" si="63"/>
        <v>1.0816547171958575</v>
      </c>
      <c r="Q79" s="73">
        <f t="shared" si="63"/>
        <v>1.0816547171958575</v>
      </c>
      <c r="S79" s="74">
        <f>S77/S78</f>
        <v>1.2226691808087158</v>
      </c>
      <c r="T79" s="74">
        <f>T77/T78</f>
        <v>0.9650344803687146</v>
      </c>
      <c r="U79" s="74">
        <f>U77/U78</f>
        <v>1.2725173210161662</v>
      </c>
      <c r="Z79" s="75"/>
    </row>
    <row r="80" spans="1:26" s="29" customFormat="1" ht="15" customHeight="1">
      <c r="A80" s="196" t="s">
        <v>46</v>
      </c>
      <c r="B80" s="197"/>
      <c r="C80" s="198"/>
      <c r="D80" s="199">
        <f aca="true" t="shared" si="64" ref="D80:Q80">D83+D86</f>
        <v>21048</v>
      </c>
      <c r="E80" s="199">
        <f t="shared" si="64"/>
        <v>19172</v>
      </c>
      <c r="F80" s="199">
        <f t="shared" si="64"/>
        <v>25796</v>
      </c>
      <c r="G80" s="199">
        <f t="shared" si="64"/>
        <v>22957</v>
      </c>
      <c r="H80" s="199">
        <f t="shared" si="64"/>
        <v>22599</v>
      </c>
      <c r="I80" s="199">
        <f t="shared" si="64"/>
        <v>22652</v>
      </c>
      <c r="J80" s="199">
        <f t="shared" si="64"/>
        <v>23639</v>
      </c>
      <c r="K80" s="199">
        <f t="shared" si="64"/>
        <v>23372</v>
      </c>
      <c r="L80" s="199">
        <f t="shared" si="64"/>
        <v>22484</v>
      </c>
      <c r="M80" s="199">
        <f t="shared" si="64"/>
        <v>21307</v>
      </c>
      <c r="N80" s="199">
        <f t="shared" si="64"/>
        <v>24547</v>
      </c>
      <c r="O80" s="199">
        <f t="shared" si="64"/>
        <v>23111</v>
      </c>
      <c r="P80" s="200">
        <f t="shared" si="64"/>
        <v>272684</v>
      </c>
      <c r="Q80" s="200">
        <f t="shared" si="64"/>
        <v>272684</v>
      </c>
      <c r="S80" s="201">
        <f aca="true" t="shared" si="65" ref="S80:U81">S83+S86</f>
        <v>134224</v>
      </c>
      <c r="T80" s="202">
        <f t="shared" si="65"/>
        <v>138460</v>
      </c>
      <c r="U80" s="202">
        <f t="shared" si="65"/>
        <v>40220</v>
      </c>
      <c r="Z80" s="194">
        <f>Z83+Z86</f>
        <v>949721</v>
      </c>
    </row>
    <row r="81" spans="1:26" ht="15" customHeight="1">
      <c r="A81" s="203"/>
      <c r="B81" s="204"/>
      <c r="C81" s="205"/>
      <c r="D81" s="206">
        <f aca="true" t="shared" si="66" ref="D81:Q81">D84+D87</f>
        <v>20040</v>
      </c>
      <c r="E81" s="207">
        <f t="shared" si="66"/>
        <v>18720</v>
      </c>
      <c r="F81" s="208">
        <f t="shared" si="66"/>
        <v>23781</v>
      </c>
      <c r="G81" s="206">
        <f t="shared" si="66"/>
        <v>19797</v>
      </c>
      <c r="H81" s="209">
        <f t="shared" si="66"/>
        <v>22387</v>
      </c>
      <c r="I81" s="207">
        <f t="shared" si="66"/>
        <v>21490</v>
      </c>
      <c r="J81" s="209">
        <f t="shared" si="66"/>
        <v>21428</v>
      </c>
      <c r="K81" s="207">
        <f t="shared" si="66"/>
        <v>20670</v>
      </c>
      <c r="L81" s="209">
        <f t="shared" si="66"/>
        <v>21543</v>
      </c>
      <c r="M81" s="207">
        <f t="shared" si="66"/>
        <v>21150</v>
      </c>
      <c r="N81" s="210">
        <f t="shared" si="66"/>
        <v>23102</v>
      </c>
      <c r="O81" s="211">
        <f t="shared" si="66"/>
        <v>25164</v>
      </c>
      <c r="P81" s="212">
        <f t="shared" si="66"/>
        <v>259272</v>
      </c>
      <c r="Q81" s="212">
        <f t="shared" si="66"/>
        <v>259272</v>
      </c>
      <c r="S81" s="213">
        <f t="shared" si="65"/>
        <v>126215</v>
      </c>
      <c r="T81" s="214">
        <f t="shared" si="65"/>
        <v>133057</v>
      </c>
      <c r="U81" s="214">
        <f t="shared" si="65"/>
        <v>38760</v>
      </c>
      <c r="Z81" s="45">
        <f>Z84+Z87</f>
        <v>907535</v>
      </c>
    </row>
    <row r="82" spans="1:26" ht="15" customHeight="1">
      <c r="A82" s="203"/>
      <c r="B82" s="204"/>
      <c r="C82" s="205"/>
      <c r="D82" s="215">
        <f aca="true" t="shared" si="67" ref="D82:Q82">D80/D81</f>
        <v>1.0502994011976048</v>
      </c>
      <c r="E82" s="215">
        <f t="shared" si="67"/>
        <v>1.024145299145299</v>
      </c>
      <c r="F82" s="215">
        <f t="shared" si="67"/>
        <v>1.0847315083469997</v>
      </c>
      <c r="G82" s="215">
        <f t="shared" si="67"/>
        <v>1.1596201444663332</v>
      </c>
      <c r="H82" s="215">
        <f t="shared" si="67"/>
        <v>1.009469781569661</v>
      </c>
      <c r="I82" s="215">
        <f t="shared" si="67"/>
        <v>1.054071661237785</v>
      </c>
      <c r="J82" s="215">
        <f t="shared" si="67"/>
        <v>1.103182751540041</v>
      </c>
      <c r="K82" s="215">
        <f t="shared" si="67"/>
        <v>1.1307208514755684</v>
      </c>
      <c r="L82" s="215">
        <f t="shared" si="67"/>
        <v>1.043680081697071</v>
      </c>
      <c r="M82" s="215">
        <f t="shared" si="67"/>
        <v>1.0074231678486998</v>
      </c>
      <c r="N82" s="215">
        <f t="shared" si="67"/>
        <v>1.0625486970825038</v>
      </c>
      <c r="O82" s="215">
        <f t="shared" si="67"/>
        <v>0.918415196312192</v>
      </c>
      <c r="P82" s="216">
        <f t="shared" si="67"/>
        <v>1.051729457866642</v>
      </c>
      <c r="Q82" s="216">
        <f t="shared" si="67"/>
        <v>1.051729457866642</v>
      </c>
      <c r="S82" s="217">
        <f>S80/S81</f>
        <v>1.0634552153072139</v>
      </c>
      <c r="T82" s="217">
        <f>T80/T81</f>
        <v>1.0406066572972485</v>
      </c>
      <c r="U82" s="217">
        <f>U80/U81</f>
        <v>1.0376676986584108</v>
      </c>
      <c r="Z82" s="63"/>
    </row>
    <row r="83" spans="1:26" s="29" customFormat="1" ht="15" customHeight="1">
      <c r="A83" s="218"/>
      <c r="B83" s="65" t="s">
        <v>30</v>
      </c>
      <c r="C83" s="66"/>
      <c r="D83" s="67">
        <f aca="true" t="shared" si="68" ref="D83:O83">D28+D55</f>
        <v>18799</v>
      </c>
      <c r="E83" s="67">
        <f t="shared" si="68"/>
        <v>14716</v>
      </c>
      <c r="F83" s="67">
        <f t="shared" si="68"/>
        <v>20415</v>
      </c>
      <c r="G83" s="67">
        <f t="shared" si="68"/>
        <v>18440</v>
      </c>
      <c r="H83" s="67">
        <f t="shared" si="68"/>
        <v>19380</v>
      </c>
      <c r="I83" s="67">
        <f t="shared" si="68"/>
        <v>19090</v>
      </c>
      <c r="J83" s="67">
        <f t="shared" si="68"/>
        <v>20505</v>
      </c>
      <c r="K83" s="67">
        <f t="shared" si="68"/>
        <v>20762</v>
      </c>
      <c r="L83" s="67">
        <f t="shared" si="68"/>
        <v>19379</v>
      </c>
      <c r="M83" s="67">
        <f t="shared" si="68"/>
        <v>18781</v>
      </c>
      <c r="N83" s="67">
        <f t="shared" si="68"/>
        <v>20569</v>
      </c>
      <c r="O83" s="67">
        <f t="shared" si="68"/>
        <v>19505</v>
      </c>
      <c r="P83" s="28">
        <f>SUM(D83:O83)</f>
        <v>230341</v>
      </c>
      <c r="Q83" s="28">
        <f>SUM(D83:O83)</f>
        <v>230341</v>
      </c>
      <c r="S83" s="30">
        <f>SUM(D83:I83)</f>
        <v>110840</v>
      </c>
      <c r="T83" s="31">
        <f>SUM(J83:O83)</f>
        <v>119501</v>
      </c>
      <c r="U83" s="31">
        <f>SUM(D83:E83)</f>
        <v>33515</v>
      </c>
      <c r="Z83" s="172">
        <f>SUM(L83:V83)</f>
        <v>802772</v>
      </c>
    </row>
    <row r="84" spans="1:26" ht="15" customHeight="1">
      <c r="A84" s="218"/>
      <c r="B84" s="68"/>
      <c r="C84" s="69"/>
      <c r="D84" s="36">
        <f aca="true" t="shared" si="69" ref="D84:O84">D29+D56</f>
        <v>17541</v>
      </c>
      <c r="E84" s="36">
        <f t="shared" si="69"/>
        <v>15444</v>
      </c>
      <c r="F84" s="36">
        <f t="shared" si="69"/>
        <v>20098</v>
      </c>
      <c r="G84" s="36">
        <f t="shared" si="69"/>
        <v>16774</v>
      </c>
      <c r="H84" s="36">
        <f t="shared" si="69"/>
        <v>19233</v>
      </c>
      <c r="I84" s="36">
        <f t="shared" si="69"/>
        <v>18535</v>
      </c>
      <c r="J84" s="36">
        <f t="shared" si="69"/>
        <v>18285</v>
      </c>
      <c r="K84" s="36">
        <f t="shared" si="69"/>
        <v>17679</v>
      </c>
      <c r="L84" s="36">
        <f t="shared" si="69"/>
        <v>18083</v>
      </c>
      <c r="M84" s="36">
        <f t="shared" si="69"/>
        <v>17867</v>
      </c>
      <c r="N84" s="36">
        <f t="shared" si="69"/>
        <v>19113</v>
      </c>
      <c r="O84" s="36">
        <f t="shared" si="69"/>
        <v>19127</v>
      </c>
      <c r="P84" s="42">
        <f>P29+P56</f>
        <v>217779</v>
      </c>
      <c r="Q84" s="42">
        <f>SUM(D84:O84)</f>
        <v>217779</v>
      </c>
      <c r="S84" s="43">
        <f>SUM(D84:I84)</f>
        <v>107625</v>
      </c>
      <c r="T84" s="44">
        <f>SUM(J84:O84)</f>
        <v>110154</v>
      </c>
      <c r="U84" s="44">
        <f>SUM(D84:E84)</f>
        <v>32985</v>
      </c>
      <c r="Z84" s="45">
        <f>SUM(L84:V84)</f>
        <v>760512</v>
      </c>
    </row>
    <row r="85" spans="1:26" ht="15" customHeight="1">
      <c r="A85" s="218"/>
      <c r="B85" s="70"/>
      <c r="C85" s="71"/>
      <c r="D85" s="72">
        <f aca="true" t="shared" si="70" ref="D85:Q85">D83/D84</f>
        <v>1.0717176899834673</v>
      </c>
      <c r="E85" s="72">
        <f t="shared" si="70"/>
        <v>0.9528619528619529</v>
      </c>
      <c r="F85" s="72">
        <f t="shared" si="70"/>
        <v>1.015772713702856</v>
      </c>
      <c r="G85" s="72">
        <f t="shared" si="70"/>
        <v>1.0993203767735782</v>
      </c>
      <c r="H85" s="72">
        <f t="shared" si="70"/>
        <v>1.0076431133988457</v>
      </c>
      <c r="I85" s="72">
        <f t="shared" si="70"/>
        <v>1.029943350418128</v>
      </c>
      <c r="J85" s="72">
        <f t="shared" si="70"/>
        <v>1.1214109926168991</v>
      </c>
      <c r="K85" s="72">
        <f t="shared" si="70"/>
        <v>1.1743876916115166</v>
      </c>
      <c r="L85" s="72">
        <f t="shared" si="70"/>
        <v>1.071669523862191</v>
      </c>
      <c r="M85" s="72">
        <f t="shared" si="70"/>
        <v>1.0511557620193652</v>
      </c>
      <c r="N85" s="72">
        <f t="shared" si="70"/>
        <v>1.0761785172395752</v>
      </c>
      <c r="O85" s="72">
        <f t="shared" si="70"/>
        <v>1.0197626392011292</v>
      </c>
      <c r="P85" s="73">
        <f t="shared" si="70"/>
        <v>1.057682329333866</v>
      </c>
      <c r="Q85" s="73">
        <f t="shared" si="70"/>
        <v>1.057682329333866</v>
      </c>
      <c r="S85" s="74">
        <f>S83/S84</f>
        <v>1.0298722415795587</v>
      </c>
      <c r="T85" s="74">
        <f>T83/T84</f>
        <v>1.0848539317682517</v>
      </c>
      <c r="U85" s="74">
        <f>U83/U84</f>
        <v>1.0160679096559042</v>
      </c>
      <c r="Z85" s="75"/>
    </row>
    <row r="86" spans="1:26" s="29" customFormat="1" ht="15" customHeight="1">
      <c r="A86" s="218"/>
      <c r="B86" s="68" t="s">
        <v>31</v>
      </c>
      <c r="C86" s="69"/>
      <c r="D86" s="55">
        <f aca="true" t="shared" si="71" ref="D86:O86">D31+D58</f>
        <v>2249</v>
      </c>
      <c r="E86" s="55">
        <f t="shared" si="71"/>
        <v>4456</v>
      </c>
      <c r="F86" s="55">
        <f t="shared" si="71"/>
        <v>5381</v>
      </c>
      <c r="G86" s="55">
        <f t="shared" si="71"/>
        <v>4517</v>
      </c>
      <c r="H86" s="55">
        <f t="shared" si="71"/>
        <v>3219</v>
      </c>
      <c r="I86" s="55">
        <f t="shared" si="71"/>
        <v>3562</v>
      </c>
      <c r="J86" s="55">
        <f t="shared" si="71"/>
        <v>3134</v>
      </c>
      <c r="K86" s="55">
        <f t="shared" si="71"/>
        <v>2610</v>
      </c>
      <c r="L86" s="55">
        <f t="shared" si="71"/>
        <v>3105</v>
      </c>
      <c r="M86" s="55">
        <f t="shared" si="71"/>
        <v>2526</v>
      </c>
      <c r="N86" s="55">
        <f t="shared" si="71"/>
        <v>3978</v>
      </c>
      <c r="O86" s="55">
        <f t="shared" si="71"/>
        <v>3606</v>
      </c>
      <c r="P86" s="56">
        <f>SUM(D86:O86)</f>
        <v>42343</v>
      </c>
      <c r="Q86" s="56">
        <f>SUM(D86:O86)</f>
        <v>42343</v>
      </c>
      <c r="S86" s="57">
        <f>SUM(D86:I86)</f>
        <v>23384</v>
      </c>
      <c r="T86" s="58">
        <f>SUM(J86:O86)</f>
        <v>18959</v>
      </c>
      <c r="U86" s="58">
        <f>SUM(D86:E86)</f>
        <v>6705</v>
      </c>
      <c r="Z86" s="194">
        <f>SUM(L86:V86)</f>
        <v>146949</v>
      </c>
    </row>
    <row r="87" spans="1:26" ht="15" customHeight="1">
      <c r="A87" s="218"/>
      <c r="B87" s="68"/>
      <c r="C87" s="69"/>
      <c r="D87" s="36">
        <f aca="true" t="shared" si="72" ref="D87:O87">D32+D59</f>
        <v>2499</v>
      </c>
      <c r="E87" s="36">
        <f t="shared" si="72"/>
        <v>3276</v>
      </c>
      <c r="F87" s="36">
        <f t="shared" si="72"/>
        <v>3683</v>
      </c>
      <c r="G87" s="36">
        <f t="shared" si="72"/>
        <v>3023</v>
      </c>
      <c r="H87" s="36">
        <f t="shared" si="72"/>
        <v>3154</v>
      </c>
      <c r="I87" s="36">
        <f t="shared" si="72"/>
        <v>2955</v>
      </c>
      <c r="J87" s="36">
        <f t="shared" si="72"/>
        <v>3143</v>
      </c>
      <c r="K87" s="36">
        <f t="shared" si="72"/>
        <v>2991</v>
      </c>
      <c r="L87" s="36">
        <f t="shared" si="72"/>
        <v>3460</v>
      </c>
      <c r="M87" s="36">
        <f t="shared" si="72"/>
        <v>3283</v>
      </c>
      <c r="N87" s="36">
        <f t="shared" si="72"/>
        <v>3989</v>
      </c>
      <c r="O87" s="36">
        <f t="shared" si="72"/>
        <v>6037</v>
      </c>
      <c r="P87" s="42">
        <f>P32+P59</f>
        <v>41493</v>
      </c>
      <c r="Q87" s="42">
        <f>SUM(D87:O87)</f>
        <v>41493</v>
      </c>
      <c r="S87" s="43">
        <f>SUM(D87:I87)</f>
        <v>18590</v>
      </c>
      <c r="T87" s="44">
        <f>SUM(J87:O87)</f>
        <v>22903</v>
      </c>
      <c r="U87" s="44">
        <f>SUM(D87:E87)</f>
        <v>5775</v>
      </c>
      <c r="Z87" s="45">
        <f>SUM(L87:V87)</f>
        <v>147023</v>
      </c>
    </row>
    <row r="88" spans="1:26" ht="15" customHeight="1" thickBot="1">
      <c r="A88" s="219"/>
      <c r="B88" s="70"/>
      <c r="C88" s="71"/>
      <c r="D88" s="72">
        <f aca="true" t="shared" si="73" ref="D88:Q88">D86/D87</f>
        <v>0.8999599839935974</v>
      </c>
      <c r="E88" s="72">
        <f t="shared" si="73"/>
        <v>1.3601953601953602</v>
      </c>
      <c r="F88" s="72">
        <f t="shared" si="73"/>
        <v>1.461037197936465</v>
      </c>
      <c r="G88" s="72">
        <f t="shared" si="73"/>
        <v>1.4942110486271916</v>
      </c>
      <c r="H88" s="72">
        <f t="shared" si="73"/>
        <v>1.0206087507926442</v>
      </c>
      <c r="I88" s="72">
        <f t="shared" si="73"/>
        <v>1.205414551607445</v>
      </c>
      <c r="J88" s="72">
        <f t="shared" si="73"/>
        <v>0.9971364937957365</v>
      </c>
      <c r="K88" s="72">
        <f t="shared" si="73"/>
        <v>0.872617853560682</v>
      </c>
      <c r="L88" s="72">
        <f t="shared" si="73"/>
        <v>0.8973988439306358</v>
      </c>
      <c r="M88" s="72">
        <f t="shared" si="73"/>
        <v>0.7694182150472129</v>
      </c>
      <c r="N88" s="72">
        <f t="shared" si="73"/>
        <v>0.9972424166457758</v>
      </c>
      <c r="O88" s="72">
        <f t="shared" si="73"/>
        <v>0.5973165479542819</v>
      </c>
      <c r="P88" s="79">
        <f t="shared" si="73"/>
        <v>1.0204853830766636</v>
      </c>
      <c r="Q88" s="79">
        <f t="shared" si="73"/>
        <v>1.0204853830766636</v>
      </c>
      <c r="S88" s="74">
        <f>S86/S87</f>
        <v>1.257880580957504</v>
      </c>
      <c r="T88" s="74">
        <f>T86/T87</f>
        <v>0.8277954853076016</v>
      </c>
      <c r="U88" s="74">
        <f>U86/U87</f>
        <v>1.161038961038961</v>
      </c>
      <c r="Z88" s="75"/>
    </row>
    <row r="89" ht="14.25" thickTop="1"/>
  </sheetData>
  <mergeCells count="34">
    <mergeCell ref="C22:C24"/>
    <mergeCell ref="A3:C3"/>
    <mergeCell ref="A4:C6"/>
    <mergeCell ref="A7:C9"/>
    <mergeCell ref="B43:C45"/>
    <mergeCell ref="B10:C12"/>
    <mergeCell ref="B13:C15"/>
    <mergeCell ref="A10:A15"/>
    <mergeCell ref="A34:C36"/>
    <mergeCell ref="C28:C30"/>
    <mergeCell ref="C31:C33"/>
    <mergeCell ref="B16:C18"/>
    <mergeCell ref="B25:C27"/>
    <mergeCell ref="C19:C21"/>
    <mergeCell ref="C46:C48"/>
    <mergeCell ref="C49:C51"/>
    <mergeCell ref="B52:C54"/>
    <mergeCell ref="A16:A33"/>
    <mergeCell ref="A43:A60"/>
    <mergeCell ref="B37:C39"/>
    <mergeCell ref="B40:C42"/>
    <mergeCell ref="A37:A42"/>
    <mergeCell ref="C55:C57"/>
    <mergeCell ref="C58:C60"/>
    <mergeCell ref="A67:C67"/>
    <mergeCell ref="A68:C70"/>
    <mergeCell ref="A71:C73"/>
    <mergeCell ref="A74:A79"/>
    <mergeCell ref="B74:C76"/>
    <mergeCell ref="B77:C79"/>
    <mergeCell ref="A80:C82"/>
    <mergeCell ref="A83:A88"/>
    <mergeCell ref="B83:C85"/>
    <mergeCell ref="B86:C88"/>
  </mergeCells>
  <printOptions horizontalCentered="1"/>
  <pageMargins left="0.7874015748031497" right="0.7874015748031497" top="0.1968503937007874" bottom="0" header="0.5118110236220472" footer="0.5118110236220472"/>
  <pageSetup fitToHeight="2" horizontalDpi="600" verticalDpi="600" orientation="landscape" paperSize="9" scale="68" r:id="rId1"/>
  <rowBreaks count="1" manualBreakCount="1">
    <brk id="65"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00236417</dc:creator>
  <cp:keywords/>
  <dc:description/>
  <cp:lastModifiedBy>00236417</cp:lastModifiedBy>
  <dcterms:created xsi:type="dcterms:W3CDTF">2018-01-19T05:35:47Z</dcterms:created>
  <dcterms:modified xsi:type="dcterms:W3CDTF">2018-01-19T05:36:12Z</dcterms:modified>
  <cp:category/>
  <cp:version/>
  <cp:contentType/>
  <cp:contentStatus/>
</cp:coreProperties>
</file>