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65" windowWidth="14430" windowHeight="12750" tabRatio="669" activeTab="0"/>
  </bookViews>
  <sheets>
    <sheet name="海上出入貨物_2019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'海上出入貨物_2019'!$A$1:$X$57</definedName>
    <definedName name="_xlnm.Print_Titles" localSheetId="0">'海上出入貨物_2019'!$3:$3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<sst xmlns="http://schemas.openxmlformats.org/spreadsheetml/2006/main" count="45" uniqueCount="37">
  <si>
    <t>コンテナ
貨物</t>
  </si>
  <si>
    <t>フェリー
貨物</t>
  </si>
  <si>
    <t>年間計</t>
  </si>
  <si>
    <t>単位：トン</t>
  </si>
  <si>
    <t>バルク
貨物</t>
  </si>
  <si>
    <t>項　目</t>
  </si>
  <si>
    <t>下段：対前年同期比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</si>
  <si>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</si>
  <si>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</si>
  <si>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</si>
  <si>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</si>
  <si>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</si>
  <si>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</si>
  <si>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</si>
  <si>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</si>
  <si>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</si>
  <si>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</si>
  <si>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</si>
  <si>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</si>
  <si>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下半期計
（７～１２月）</t>
  </si>
  <si>
    <t>※表の見方</t>
  </si>
  <si>
    <t>（注２）数値は速報値であるため、将来修正される場合があります。</t>
  </si>
  <si>
    <t>ＣＨＥＣＫ！（上半期＋下半期）</t>
  </si>
  <si>
    <t>外貿貨物 計</t>
  </si>
  <si>
    <t>輸出 計</t>
  </si>
  <si>
    <t>輸入 計</t>
  </si>
  <si>
    <t>内貿貨物 計</t>
  </si>
  <si>
    <t>移出 計</t>
  </si>
  <si>
    <t>移入 計</t>
  </si>
  <si>
    <t>（注１）内貿貨物における”フェリー貨物”とは、カーフェリーにより運送されるバス、トラック、乗用車等を指し、これら車輌の台数をトン換算しているものです。</t>
  </si>
  <si>
    <t>合　計
（内外貿 計）</t>
  </si>
  <si>
    <t>上半期計
（１-６月）</t>
  </si>
  <si>
    <t>１～２月
累　計</t>
  </si>
  <si>
    <t>累計</t>
  </si>
  <si>
    <t>上段：2019年値(速報値)</t>
  </si>
  <si>
    <t>(中段)2018年値(確定値)</t>
  </si>
  <si>
    <t>清水港統計月報　＊海上出入貨物（重量トン）＊　《2019年（令和元年）　確報値》　※2020年9月修正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</si>
</sst>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\(0,000\)"/>
    <numFmt numFmtId="178" formatCode="\(000\)"/>
    <numFmt numFmtId="179" formatCode="0.0%"/>
    <numFmt numFmtId="180" formatCode="#,##0;[Red]\-#,##0;&quot;- &quot;"/>
    <numFmt numFmtId="181" formatCode="\(0\)"/>
    <numFmt numFmtId="182" formatCode="#,##0;[Red]\-#,##0;&quot;－&quot;"/>
    <numFmt numFmtId="183" formatCode="0_);[Red]\(0\)"/>
    <numFmt numFmtId="184" formatCode="#,##0_ "/>
    <numFmt numFmtId="185" formatCode="#,##0_ ;[Red]\-#,##0\ "/>
    <numFmt numFmtId="186" formatCode="\(0.0%\)"/>
    <numFmt numFmtId="187" formatCode="#,##0_);[Red]\(#,##0\)"/>
    <numFmt numFmtId="188" formatCode="#,##0;[Red]\-#,##0;&quot;(-) &quot;"/>
    <numFmt numFmtId="189" formatCode="#,##0;[Red]\-#,##0;&quot;(-)&quot;"/>
    <numFmt numFmtId="190" formatCode="\(\-\)"/>
    <numFmt numFmtId="191" formatCode="#,##0;&quot;△ &quot;#,##0"/>
    <numFmt numFmtId="192" formatCode="#,##0.0_ 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[=0]&quot;- &quot;;#,###\ "/>
    <numFmt numFmtId="198" formatCode="[=0]&quot;- &quot;;#,##0.0\ "/>
    <numFmt numFmtId="199" formatCode="0.0_ "/>
    <numFmt numFmtId="200" formatCode="#,###"/>
    <numFmt numFmtId="201" formatCode="#,##0;[Red]#,##0"/>
    <numFmt numFmtId="202" formatCode="0_ ;[Red]\-0\ "/>
    <numFmt numFmtId="203" formatCode="mmm\-yyyy"/>
    <numFmt numFmtId="204" formatCode="0_ "/>
    <numFmt numFmtId="205" formatCode="yy\.m\.d"/>
    <numFmt numFmtId="206" formatCode="[$-411]ggge\.m\.d"/>
    <numFmt numFmtId="207" formatCode="[$-411]e\.m\.d"/>
    <numFmt numFmtId="208" formatCode="#,###,###"/>
    <numFmt numFmtId="209" formatCode="[$-411]g&quot; &quot;e/m/d\ &quot;作成&quot;"/>
    <numFmt numFmtId="210" formatCode="0_);\(0\)"/>
    <numFmt numFmtId="211" formatCode="00"/>
    <numFmt numFmtId="212" formatCode="00&quot;0&quot;"/>
    <numFmt numFmtId="213" formatCode="0.0_ ;[Red]\-0.0\ "/>
    <numFmt numFmtId="214" formatCode="000"/>
    <numFmt numFmtId="215" formatCode="0.00_ "/>
    <numFmt numFmtId="216" formatCode="0.000_ "/>
    <numFmt numFmtId="217" formatCode="#,##0.000_ ;[Red]\-#,##0.000\ "/>
    <numFmt numFmtId="218" formatCode="#,##0.0_ ;[Red]\-#,##0.0\ "/>
    <numFmt numFmtId="219" formatCode="#,##0.000;[Red]\-#,##0.000"/>
    <numFmt numFmtId="220" formatCode="#,##0.000_ "/>
    <numFmt numFmtId="221" formatCode="#,##0.000000000000000_ ;[Red]\-#,##0.000000000000000\ "/>
    <numFmt numFmtId="222" formatCode="#,##0.0;[Red]\-#,##0.0"/>
    <numFmt numFmtId="223" formatCode="yyyy&quot;年&quot;m&quot;月&quot;;@"/>
    <numFmt numFmtId="224" formatCode="&quot;平&quot;&quot;成&quot;&quot;年&quot;m&quot;月&quot;"/>
    <numFmt numFmtId="225" formatCode="&quot;平&quot;&quot;成&quot;yy&quot;年&quot;m&quot;月&quot;"/>
    <numFmt numFmtId="226" formatCode="#,##0_);\(#,##0\)"/>
    <numFmt numFmtId="227" formatCode="\(#,##0\)"/>
    <numFmt numFmtId="228" formatCode="\(\,000\)"/>
    <numFmt numFmtId="229" formatCode="\(#,###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3.5"/>
      <name val="System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i/>
      <sz val="10"/>
      <color indexed="48"/>
      <name val="ＭＳ Ｐ明朝"/>
      <family val="1"/>
    </font>
    <font>
      <b/>
      <sz val="14"/>
      <name val="ＭＳ Ｐ明朝"/>
      <family val="1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明朝"/>
      <family val="1"/>
    </font>
    <font>
      <sz val="11"/>
      <color indexed="22"/>
      <name val="ＭＳ Ｐ明朝"/>
      <family val="1"/>
    </font>
    <font>
      <sz val="8"/>
      <color indexed="22"/>
      <name val="ＭＳ Ｐ明朝"/>
      <family val="1"/>
    </font>
    <font>
      <b/>
      <sz val="12"/>
      <color indexed="22"/>
      <name val="ＭＳ Ｐ明朝"/>
      <family val="1"/>
    </font>
    <font>
      <sz val="11"/>
      <color indexed="22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b/>
      <sz val="14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3" fillId="0" borderId="4" applyNumberFormat="0" applyFill="0" applyAlignment="0" applyProtection="0"/>
    <xf numFmtId="0" fontId="44" fillId="29" borderId="0" applyNumberFormat="0" applyBorder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10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5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3" fillId="0" borderId="0">
      <alignment/>
      <protection/>
    </xf>
    <xf numFmtId="0" fontId="54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63" applyFont="1">
      <alignment/>
      <protection/>
    </xf>
    <xf numFmtId="0" fontId="5" fillId="0" borderId="0" xfId="63" applyFont="1" applyFill="1">
      <alignment/>
      <protection/>
    </xf>
    <xf numFmtId="0" fontId="5" fillId="0" borderId="0" xfId="63" applyFont="1" applyAlignment="1">
      <alignment horizontal="right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63" applyFont="1">
      <alignment/>
      <protection/>
    </xf>
    <xf numFmtId="0" fontId="5" fillId="0" borderId="0" xfId="63" applyFont="1" applyBorder="1">
      <alignment/>
      <protection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87" fontId="0" fillId="0" borderId="0" xfId="0" applyNumberFormat="1" applyAlignment="1">
      <alignment vertical="center"/>
    </xf>
    <xf numFmtId="187" fontId="0" fillId="0" borderId="0" xfId="0" applyNumberFormat="1" applyBorder="1" applyAlignment="1">
      <alignment vertical="center"/>
    </xf>
    <xf numFmtId="187" fontId="6" fillId="34" borderId="13" xfId="0" applyNumberFormat="1" applyFont="1" applyFill="1" applyBorder="1" applyAlignment="1">
      <alignment horizontal="center" vertical="center" wrapText="1"/>
    </xf>
    <xf numFmtId="0" fontId="9" fillId="33" borderId="11" xfId="63" applyFont="1" applyFill="1" applyBorder="1" applyAlignment="1">
      <alignment horizontal="center" vertical="center" wrapText="1"/>
      <protection/>
    </xf>
    <xf numFmtId="0" fontId="15" fillId="0" borderId="0" xfId="63" applyFont="1" applyFill="1" applyAlignment="1">
      <alignment horizontal="left"/>
      <protection/>
    </xf>
    <xf numFmtId="0" fontId="14" fillId="0" borderId="0" xfId="63" applyFont="1" applyFill="1">
      <alignment/>
      <protection/>
    </xf>
    <xf numFmtId="0" fontId="16" fillId="0" borderId="11" xfId="0" applyFont="1" applyFill="1" applyBorder="1" applyAlignment="1">
      <alignment horizontal="center" vertical="center"/>
    </xf>
    <xf numFmtId="177" fontId="17" fillId="0" borderId="15" xfId="51" applyNumberFormat="1" applyFont="1" applyFill="1" applyBorder="1" applyAlignment="1">
      <alignment vertical="center"/>
    </xf>
    <xf numFmtId="179" fontId="17" fillId="0" borderId="16" xfId="51" applyNumberFormat="1" applyFont="1" applyFill="1" applyBorder="1" applyAlignment="1">
      <alignment vertical="center"/>
    </xf>
    <xf numFmtId="179" fontId="17" fillId="0" borderId="15" xfId="51" applyNumberFormat="1" applyFont="1" applyFill="1" applyBorder="1" applyAlignment="1">
      <alignment vertical="center"/>
    </xf>
    <xf numFmtId="179" fontId="17" fillId="0" borderId="17" xfId="51" applyNumberFormat="1" applyFont="1" applyFill="1" applyBorder="1" applyAlignment="1">
      <alignment vertical="center"/>
    </xf>
    <xf numFmtId="179" fontId="17" fillId="0" borderId="18" xfId="51" applyNumberFormat="1" applyFont="1" applyFill="1" applyBorder="1" applyAlignment="1">
      <alignment vertical="center"/>
    </xf>
    <xf numFmtId="177" fontId="17" fillId="0" borderId="15" xfId="51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187" fontId="17" fillId="0" borderId="19" xfId="0" applyNumberFormat="1" applyFont="1" applyFill="1" applyBorder="1" applyAlignment="1">
      <alignment horizontal="right" vertical="center" shrinkToFit="1"/>
    </xf>
    <xf numFmtId="187" fontId="17" fillId="0" borderId="15" xfId="51" applyNumberFormat="1" applyFont="1" applyFill="1" applyBorder="1" applyAlignment="1">
      <alignment vertical="center"/>
    </xf>
    <xf numFmtId="187" fontId="17" fillId="0" borderId="19" xfId="51" applyNumberFormat="1" applyFont="1" applyFill="1" applyBorder="1" applyAlignment="1">
      <alignment vertical="center"/>
    </xf>
    <xf numFmtId="187" fontId="17" fillId="0" borderId="15" xfId="0" applyNumberFormat="1" applyFont="1" applyFill="1" applyBorder="1" applyAlignment="1">
      <alignment horizontal="right" vertical="center" shrinkToFit="1"/>
    </xf>
    <xf numFmtId="187" fontId="17" fillId="0" borderId="20" xfId="0" applyNumberFormat="1" applyFont="1" applyFill="1" applyBorder="1" applyAlignment="1">
      <alignment horizontal="right" vertical="center" shrinkToFit="1"/>
    </xf>
    <xf numFmtId="0" fontId="18" fillId="0" borderId="0" xfId="63" applyFont="1">
      <alignment/>
      <protection/>
    </xf>
    <xf numFmtId="0" fontId="20" fillId="0" borderId="0" xfId="0" applyFont="1" applyAlignment="1">
      <alignment vertical="center"/>
    </xf>
    <xf numFmtId="0" fontId="19" fillId="33" borderId="11" xfId="0" applyFont="1" applyFill="1" applyBorder="1" applyAlignment="1">
      <alignment horizontal="center" vertical="center"/>
    </xf>
    <xf numFmtId="187" fontId="20" fillId="0" borderId="19" xfId="0" applyNumberFormat="1" applyFont="1" applyBorder="1" applyAlignment="1">
      <alignment horizontal="right" vertical="center" shrinkToFi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5" fillId="0" borderId="21" xfId="63" applyFont="1" applyBorder="1">
      <alignment/>
      <protection/>
    </xf>
    <xf numFmtId="0" fontId="5" fillId="0" borderId="22" xfId="63" applyFont="1" applyBorder="1">
      <alignment/>
      <protection/>
    </xf>
    <xf numFmtId="0" fontId="0" fillId="0" borderId="0" xfId="0" applyBorder="1" applyAlignment="1">
      <alignment/>
    </xf>
    <xf numFmtId="187" fontId="0" fillId="0" borderId="19" xfId="51" applyNumberFormat="1" applyBorder="1" applyAlignment="1">
      <alignment vertical="center"/>
    </xf>
    <xf numFmtId="187" fontId="0" fillId="0" borderId="23" xfId="51" applyNumberFormat="1" applyFont="1" applyBorder="1" applyAlignment="1">
      <alignment vertical="center"/>
    </xf>
    <xf numFmtId="187" fontId="0" fillId="0" borderId="24" xfId="0" applyNumberFormat="1" applyFont="1" applyBorder="1" applyAlignment="1">
      <alignment horizontal="right" vertical="center" shrinkToFit="1"/>
    </xf>
    <xf numFmtId="187" fontId="0" fillId="0" borderId="19" xfId="0" applyNumberFormat="1" applyFont="1" applyBorder="1" applyAlignment="1">
      <alignment horizontal="right" vertical="center" shrinkToFit="1"/>
    </xf>
    <xf numFmtId="187" fontId="0" fillId="0" borderId="25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187" fontId="0" fillId="0" borderId="26" xfId="0" applyNumberFormat="1" applyFont="1" applyBorder="1" applyAlignment="1">
      <alignment horizontal="right" vertical="center" shrinkToFit="1"/>
    </xf>
    <xf numFmtId="0" fontId="6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187" fontId="0" fillId="0" borderId="29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left" vertical="center"/>
    </xf>
    <xf numFmtId="187" fontId="0" fillId="0" borderId="19" xfId="51" applyNumberFormat="1" applyFont="1" applyBorder="1" applyAlignment="1">
      <alignment vertical="center"/>
    </xf>
    <xf numFmtId="229" fontId="55" fillId="0" borderId="15" xfId="51" applyNumberFormat="1" applyFont="1" applyBorder="1" applyAlignment="1">
      <alignment vertical="center"/>
    </xf>
    <xf numFmtId="229" fontId="55" fillId="0" borderId="30" xfId="51" applyNumberFormat="1" applyFont="1" applyBorder="1" applyAlignment="1">
      <alignment vertical="center"/>
    </xf>
    <xf numFmtId="229" fontId="55" fillId="0" borderId="0" xfId="51" applyNumberFormat="1" applyFont="1" applyBorder="1" applyAlignment="1">
      <alignment vertical="center"/>
    </xf>
    <xf numFmtId="229" fontId="55" fillId="0" borderId="13" xfId="51" applyNumberFormat="1" applyFont="1" applyBorder="1" applyAlignment="1">
      <alignment vertical="center"/>
    </xf>
    <xf numFmtId="229" fontId="55" fillId="0" borderId="31" xfId="51" applyNumberFormat="1" applyFont="1" applyBorder="1" applyAlignment="1">
      <alignment vertical="center"/>
    </xf>
    <xf numFmtId="229" fontId="55" fillId="0" borderId="32" xfId="51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177" fontId="55" fillId="0" borderId="15" xfId="51" applyNumberFormat="1" applyFont="1" applyBorder="1" applyAlignment="1">
      <alignment vertical="center"/>
    </xf>
    <xf numFmtId="179" fontId="55" fillId="0" borderId="16" xfId="51" applyNumberFormat="1" applyFont="1" applyBorder="1" applyAlignment="1">
      <alignment vertical="center"/>
    </xf>
    <xf numFmtId="179" fontId="55" fillId="0" borderId="33" xfId="51" applyNumberFormat="1" applyFont="1" applyBorder="1" applyAlignment="1">
      <alignment vertical="center"/>
    </xf>
    <xf numFmtId="179" fontId="55" fillId="0" borderId="34" xfId="51" applyNumberFormat="1" applyFont="1" applyBorder="1" applyAlignment="1">
      <alignment vertical="center"/>
    </xf>
    <xf numFmtId="179" fontId="55" fillId="0" borderId="35" xfId="51" applyNumberFormat="1" applyFont="1" applyBorder="1" applyAlignment="1">
      <alignment vertical="center"/>
    </xf>
    <xf numFmtId="187" fontId="55" fillId="0" borderId="15" xfId="51" applyNumberFormat="1" applyFont="1" applyFill="1" applyBorder="1" applyAlignment="1">
      <alignment vertical="center"/>
    </xf>
    <xf numFmtId="187" fontId="55" fillId="0" borderId="13" xfId="51" applyNumberFormat="1" applyFont="1" applyFill="1" applyBorder="1" applyAlignment="1">
      <alignment vertical="center"/>
    </xf>
    <xf numFmtId="187" fontId="55" fillId="0" borderId="31" xfId="51" applyNumberFormat="1" applyFont="1" applyFill="1" applyBorder="1" applyAlignment="1">
      <alignment vertical="center"/>
    </xf>
    <xf numFmtId="187" fontId="55" fillId="0" borderId="32" xfId="51" applyNumberFormat="1" applyFont="1" applyFill="1" applyBorder="1" applyAlignment="1">
      <alignment vertical="center"/>
    </xf>
    <xf numFmtId="187" fontId="55" fillId="0" borderId="0" xfId="0" applyNumberFormat="1" applyFont="1" applyAlignment="1">
      <alignment vertical="center"/>
    </xf>
    <xf numFmtId="229" fontId="55" fillId="0" borderId="15" xfId="51" applyNumberFormat="1" applyFont="1" applyFill="1" applyBorder="1" applyAlignment="1">
      <alignment vertical="center"/>
    </xf>
    <xf numFmtId="229" fontId="55" fillId="0" borderId="13" xfId="51" applyNumberFormat="1" applyFont="1" applyFill="1" applyBorder="1" applyAlignment="1">
      <alignment vertical="center"/>
    </xf>
    <xf numFmtId="229" fontId="55" fillId="0" borderId="31" xfId="51" applyNumberFormat="1" applyFont="1" applyFill="1" applyBorder="1" applyAlignment="1">
      <alignment vertical="center"/>
    </xf>
    <xf numFmtId="229" fontId="55" fillId="0" borderId="32" xfId="51" applyNumberFormat="1" applyFont="1" applyFill="1" applyBorder="1" applyAlignment="1">
      <alignment vertical="center"/>
    </xf>
    <xf numFmtId="177" fontId="55" fillId="0" borderId="15" xfId="51" applyNumberFormat="1" applyFont="1" applyFill="1" applyBorder="1" applyAlignment="1">
      <alignment vertical="center"/>
    </xf>
    <xf numFmtId="0" fontId="56" fillId="0" borderId="0" xfId="63" applyFont="1">
      <alignment/>
      <protection/>
    </xf>
    <xf numFmtId="179" fontId="55" fillId="0" borderId="15" xfId="51" applyNumberFormat="1" applyFont="1" applyFill="1" applyBorder="1" applyAlignment="1">
      <alignment vertical="center"/>
    </xf>
    <xf numFmtId="179" fontId="55" fillId="0" borderId="13" xfId="51" applyNumberFormat="1" applyFont="1" applyFill="1" applyBorder="1" applyAlignment="1">
      <alignment vertical="center"/>
    </xf>
    <xf numFmtId="179" fontId="55" fillId="0" borderId="31" xfId="51" applyNumberFormat="1" applyFont="1" applyFill="1" applyBorder="1" applyAlignment="1">
      <alignment vertical="center"/>
    </xf>
    <xf numFmtId="179" fontId="55" fillId="0" borderId="32" xfId="51" applyNumberFormat="1" applyFont="1" applyFill="1" applyBorder="1" applyAlignment="1">
      <alignment vertical="center"/>
    </xf>
    <xf numFmtId="187" fontId="55" fillId="34" borderId="19" xfId="51" applyNumberFormat="1" applyFont="1" applyFill="1" applyBorder="1" applyAlignment="1">
      <alignment vertical="center"/>
    </xf>
    <xf numFmtId="187" fontId="55" fillId="34" borderId="26" xfId="51" applyNumberFormat="1" applyFont="1" applyFill="1" applyBorder="1" applyAlignment="1">
      <alignment vertical="center"/>
    </xf>
    <xf numFmtId="187" fontId="55" fillId="34" borderId="29" xfId="51" applyNumberFormat="1" applyFont="1" applyFill="1" applyBorder="1" applyAlignment="1">
      <alignment vertical="center"/>
    </xf>
    <xf numFmtId="187" fontId="55" fillId="34" borderId="25" xfId="51" applyNumberFormat="1" applyFont="1" applyFill="1" applyBorder="1" applyAlignment="1">
      <alignment vertical="center"/>
    </xf>
    <xf numFmtId="229" fontId="55" fillId="34" borderId="15" xfId="51" applyNumberFormat="1" applyFont="1" applyFill="1" applyBorder="1" applyAlignment="1">
      <alignment vertical="center"/>
    </xf>
    <xf numFmtId="229" fontId="55" fillId="34" borderId="13" xfId="51" applyNumberFormat="1" applyFont="1" applyFill="1" applyBorder="1" applyAlignment="1">
      <alignment vertical="center"/>
    </xf>
    <xf numFmtId="229" fontId="55" fillId="34" borderId="31" xfId="51" applyNumberFormat="1" applyFont="1" applyFill="1" applyBorder="1" applyAlignment="1">
      <alignment vertical="center"/>
    </xf>
    <xf numFmtId="229" fontId="55" fillId="34" borderId="32" xfId="51" applyNumberFormat="1" applyFont="1" applyFill="1" applyBorder="1" applyAlignment="1">
      <alignment vertical="center"/>
    </xf>
    <xf numFmtId="177" fontId="55" fillId="34" borderId="15" xfId="51" applyNumberFormat="1" applyFont="1" applyFill="1" applyBorder="1" applyAlignment="1">
      <alignment vertical="center"/>
    </xf>
    <xf numFmtId="179" fontId="55" fillId="34" borderId="17" xfId="51" applyNumberFormat="1" applyFont="1" applyFill="1" applyBorder="1" applyAlignment="1">
      <alignment vertical="center"/>
    </xf>
    <xf numFmtId="179" fontId="55" fillId="34" borderId="14" xfId="51" applyNumberFormat="1" applyFont="1" applyFill="1" applyBorder="1" applyAlignment="1">
      <alignment vertical="center"/>
    </xf>
    <xf numFmtId="179" fontId="55" fillId="34" borderId="36" xfId="51" applyNumberFormat="1" applyFont="1" applyFill="1" applyBorder="1" applyAlignment="1">
      <alignment vertical="center"/>
    </xf>
    <xf numFmtId="179" fontId="55" fillId="34" borderId="37" xfId="51" applyNumberFormat="1" applyFont="1" applyFill="1" applyBorder="1" applyAlignment="1">
      <alignment vertical="center"/>
    </xf>
    <xf numFmtId="187" fontId="55" fillId="0" borderId="29" xfId="0" applyNumberFormat="1" applyFont="1" applyFill="1" applyBorder="1" applyAlignment="1">
      <alignment horizontal="right" vertical="center" shrinkToFit="1"/>
    </xf>
    <xf numFmtId="187" fontId="55" fillId="0" borderId="25" xfId="0" applyNumberFormat="1" applyFont="1" applyFill="1" applyBorder="1" applyAlignment="1">
      <alignment horizontal="right" vertical="center" shrinkToFit="1"/>
    </xf>
    <xf numFmtId="187" fontId="55" fillId="0" borderId="19" xfId="0" applyNumberFormat="1" applyFont="1" applyFill="1" applyBorder="1" applyAlignment="1">
      <alignment horizontal="right" vertical="center" shrinkToFit="1"/>
    </xf>
    <xf numFmtId="229" fontId="55" fillId="0" borderId="15" xfId="51" applyNumberFormat="1" applyFont="1" applyBorder="1" applyAlignment="1">
      <alignment horizontal="right"/>
    </xf>
    <xf numFmtId="229" fontId="55" fillId="0" borderId="13" xfId="51" applyNumberFormat="1" applyFont="1" applyBorder="1" applyAlignment="1">
      <alignment horizontal="right"/>
    </xf>
    <xf numFmtId="229" fontId="55" fillId="0" borderId="31" xfId="51" applyNumberFormat="1" applyFont="1" applyBorder="1" applyAlignment="1">
      <alignment horizontal="right"/>
    </xf>
    <xf numFmtId="229" fontId="55" fillId="0" borderId="32" xfId="51" applyNumberFormat="1" applyFont="1" applyBorder="1" applyAlignment="1">
      <alignment horizontal="right"/>
    </xf>
    <xf numFmtId="177" fontId="55" fillId="0" borderId="13" xfId="51" applyNumberFormat="1" applyFont="1" applyFill="1" applyBorder="1" applyAlignment="1">
      <alignment vertical="center"/>
    </xf>
    <xf numFmtId="0" fontId="55" fillId="0" borderId="31" xfId="0" applyFont="1" applyBorder="1" applyAlignment="1">
      <alignment vertical="center"/>
    </xf>
    <xf numFmtId="179" fontId="55" fillId="0" borderId="18" xfId="51" applyNumberFormat="1" applyFont="1" applyFill="1" applyBorder="1" applyAlignment="1">
      <alignment vertical="center"/>
    </xf>
    <xf numFmtId="179" fontId="55" fillId="35" borderId="18" xfId="51" applyNumberFormat="1" applyFont="1" applyFill="1" applyBorder="1" applyAlignment="1">
      <alignment vertical="center"/>
    </xf>
    <xf numFmtId="179" fontId="55" fillId="0" borderId="38" xfId="51" applyNumberFormat="1" applyFont="1" applyFill="1" applyBorder="1" applyAlignment="1">
      <alignment vertical="center"/>
    </xf>
    <xf numFmtId="179" fontId="55" fillId="0" borderId="39" xfId="51" applyNumberFormat="1" applyFont="1" applyFill="1" applyBorder="1" applyAlignment="1">
      <alignment vertical="center"/>
    </xf>
    <xf numFmtId="179" fontId="55" fillId="0" borderId="40" xfId="51" applyNumberFormat="1" applyFont="1" applyFill="1" applyBorder="1" applyAlignment="1">
      <alignment vertical="center"/>
    </xf>
    <xf numFmtId="187" fontId="55" fillId="0" borderId="31" xfId="0" applyNumberFormat="1" applyFont="1" applyFill="1" applyBorder="1" applyAlignment="1">
      <alignment horizontal="right" vertical="center" shrinkToFit="1"/>
    </xf>
    <xf numFmtId="187" fontId="55" fillId="0" borderId="32" xfId="0" applyNumberFormat="1" applyFont="1" applyFill="1" applyBorder="1" applyAlignment="1">
      <alignment horizontal="right" vertical="center" shrinkToFit="1"/>
    </xf>
    <xf numFmtId="187" fontId="55" fillId="0" borderId="15" xfId="0" applyNumberFormat="1" applyFont="1" applyFill="1" applyBorder="1" applyAlignment="1">
      <alignment horizontal="right" vertical="center" shrinkToFit="1"/>
    </xf>
    <xf numFmtId="179" fontId="55" fillId="0" borderId="17" xfId="51" applyNumberFormat="1" applyFont="1" applyFill="1" applyBorder="1" applyAlignment="1">
      <alignment vertical="center"/>
    </xf>
    <xf numFmtId="179" fontId="55" fillId="0" borderId="14" xfId="51" applyNumberFormat="1" applyFont="1" applyFill="1" applyBorder="1" applyAlignment="1">
      <alignment vertical="center"/>
    </xf>
    <xf numFmtId="179" fontId="55" fillId="0" borderId="36" xfId="51" applyNumberFormat="1" applyFont="1" applyFill="1" applyBorder="1" applyAlignment="1">
      <alignment vertical="center"/>
    </xf>
    <xf numFmtId="179" fontId="55" fillId="0" borderId="37" xfId="51" applyNumberFormat="1" applyFont="1" applyFill="1" applyBorder="1" applyAlignment="1">
      <alignment vertical="center"/>
    </xf>
    <xf numFmtId="187" fontId="55" fillId="0" borderId="19" xfId="51" applyNumberFormat="1" applyFont="1" applyFill="1" applyBorder="1" applyAlignment="1">
      <alignment vertical="center"/>
    </xf>
    <xf numFmtId="187" fontId="55" fillId="0" borderId="23" xfId="51" applyNumberFormat="1" applyFont="1" applyFill="1" applyBorder="1" applyAlignment="1">
      <alignment vertical="center"/>
    </xf>
    <xf numFmtId="187" fontId="55" fillId="0" borderId="26" xfId="0" applyNumberFormat="1" applyFont="1" applyFill="1" applyBorder="1" applyAlignment="1">
      <alignment horizontal="right" vertical="center" shrinkToFit="1"/>
    </xf>
    <xf numFmtId="229" fontId="55" fillId="0" borderId="30" xfId="51" applyNumberFormat="1" applyFont="1" applyFill="1" applyBorder="1" applyAlignment="1">
      <alignment vertical="center"/>
    </xf>
    <xf numFmtId="229" fontId="55" fillId="0" borderId="0" xfId="51" applyNumberFormat="1" applyFont="1" applyFill="1" applyBorder="1" applyAlignment="1">
      <alignment vertical="center"/>
    </xf>
    <xf numFmtId="187" fontId="55" fillId="36" borderId="19" xfId="51" applyNumberFormat="1" applyFont="1" applyFill="1" applyBorder="1" applyAlignment="1">
      <alignment vertical="center"/>
    </xf>
    <xf numFmtId="187" fontId="55" fillId="36" borderId="26" xfId="51" applyNumberFormat="1" applyFont="1" applyFill="1" applyBorder="1" applyAlignment="1">
      <alignment vertical="center"/>
    </xf>
    <xf numFmtId="187" fontId="55" fillId="36" borderId="29" xfId="51" applyNumberFormat="1" applyFont="1" applyFill="1" applyBorder="1" applyAlignment="1">
      <alignment vertical="center"/>
    </xf>
    <xf numFmtId="187" fontId="55" fillId="36" borderId="25" xfId="51" applyNumberFormat="1" applyFont="1" applyFill="1" applyBorder="1" applyAlignment="1">
      <alignment vertical="center"/>
    </xf>
    <xf numFmtId="229" fontId="55" fillId="36" borderId="15" xfId="51" applyNumberFormat="1" applyFont="1" applyFill="1" applyBorder="1" applyAlignment="1">
      <alignment vertical="center"/>
    </xf>
    <xf numFmtId="229" fontId="55" fillId="36" borderId="13" xfId="51" applyNumberFormat="1" applyFont="1" applyFill="1" applyBorder="1" applyAlignment="1">
      <alignment vertical="center"/>
    </xf>
    <xf numFmtId="229" fontId="55" fillId="36" borderId="31" xfId="51" applyNumberFormat="1" applyFont="1" applyFill="1" applyBorder="1" applyAlignment="1">
      <alignment vertical="center"/>
    </xf>
    <xf numFmtId="229" fontId="55" fillId="36" borderId="32" xfId="51" applyNumberFormat="1" applyFont="1" applyFill="1" applyBorder="1" applyAlignment="1">
      <alignment vertical="center"/>
    </xf>
    <xf numFmtId="177" fontId="55" fillId="36" borderId="15" xfId="51" applyNumberFormat="1" applyFont="1" applyFill="1" applyBorder="1" applyAlignment="1">
      <alignment vertical="center"/>
    </xf>
    <xf numFmtId="179" fontId="55" fillId="36" borderId="17" xfId="51" applyNumberFormat="1" applyFont="1" applyFill="1" applyBorder="1" applyAlignment="1">
      <alignment vertical="center"/>
    </xf>
    <xf numFmtId="179" fontId="55" fillId="36" borderId="14" xfId="51" applyNumberFormat="1" applyFont="1" applyFill="1" applyBorder="1" applyAlignment="1">
      <alignment vertical="center"/>
    </xf>
    <xf numFmtId="179" fontId="55" fillId="36" borderId="36" xfId="51" applyNumberFormat="1" applyFont="1" applyFill="1" applyBorder="1" applyAlignment="1">
      <alignment vertical="center"/>
    </xf>
    <xf numFmtId="179" fontId="55" fillId="36" borderId="37" xfId="51" applyNumberFormat="1" applyFont="1" applyFill="1" applyBorder="1" applyAlignment="1">
      <alignment vertical="center"/>
    </xf>
    <xf numFmtId="187" fontId="55" fillId="0" borderId="41" xfId="0" applyNumberFormat="1" applyFont="1" applyFill="1" applyBorder="1" applyAlignment="1">
      <alignment horizontal="right" vertical="center" shrinkToFit="1"/>
    </xf>
    <xf numFmtId="187" fontId="55" fillId="0" borderId="42" xfId="0" applyNumberFormat="1" applyFont="1" applyFill="1" applyBorder="1" applyAlignment="1">
      <alignment horizontal="right" vertical="center" shrinkToFit="1"/>
    </xf>
    <xf numFmtId="187" fontId="55" fillId="0" borderId="20" xfId="0" applyNumberFormat="1" applyFont="1" applyFill="1" applyBorder="1" applyAlignment="1">
      <alignment horizontal="right" vertical="center" shrinkToFit="1"/>
    </xf>
    <xf numFmtId="177" fontId="55" fillId="0" borderId="15" xfId="51" applyNumberFormat="1" applyFont="1" applyFill="1" applyBorder="1" applyAlignment="1">
      <alignment horizontal="right" vertical="center"/>
    </xf>
    <xf numFmtId="177" fontId="55" fillId="0" borderId="13" xfId="51" applyNumberFormat="1" applyFont="1" applyFill="1" applyBorder="1" applyAlignment="1">
      <alignment horizontal="right" vertical="center"/>
    </xf>
    <xf numFmtId="187" fontId="55" fillId="36" borderId="15" xfId="51" applyNumberFormat="1" applyFont="1" applyFill="1" applyBorder="1" applyAlignment="1">
      <alignment vertical="center"/>
    </xf>
    <xf numFmtId="187" fontId="55" fillId="36" borderId="13" xfId="51" applyNumberFormat="1" applyFont="1" applyFill="1" applyBorder="1" applyAlignment="1">
      <alignment vertical="center"/>
    </xf>
    <xf numFmtId="187" fontId="55" fillId="36" borderId="31" xfId="51" applyNumberFormat="1" applyFont="1" applyFill="1" applyBorder="1" applyAlignment="1">
      <alignment vertical="center"/>
    </xf>
    <xf numFmtId="187" fontId="55" fillId="36" borderId="32" xfId="51" applyNumberFormat="1" applyFont="1" applyFill="1" applyBorder="1" applyAlignment="1">
      <alignment vertical="center"/>
    </xf>
    <xf numFmtId="229" fontId="55" fillId="35" borderId="15" xfId="51" applyNumberFormat="1" applyFont="1" applyFill="1" applyBorder="1" applyAlignment="1">
      <alignment horizontal="right"/>
    </xf>
    <xf numFmtId="179" fontId="55" fillId="35" borderId="15" xfId="51" applyNumberFormat="1" applyFont="1" applyFill="1" applyBorder="1" applyAlignment="1">
      <alignment vertical="center"/>
    </xf>
    <xf numFmtId="179" fontId="55" fillId="0" borderId="34" xfId="51" applyNumberFormat="1" applyFont="1" applyFill="1" applyBorder="1" applyAlignment="1">
      <alignment vertical="center"/>
    </xf>
    <xf numFmtId="179" fontId="55" fillId="0" borderId="35" xfId="51" applyNumberFormat="1" applyFont="1" applyFill="1" applyBorder="1" applyAlignment="1">
      <alignment vertical="center"/>
    </xf>
    <xf numFmtId="0" fontId="57" fillId="0" borderId="0" xfId="63" applyFont="1">
      <alignment/>
      <protection/>
    </xf>
    <xf numFmtId="187" fontId="55" fillId="6" borderId="15" xfId="63" applyNumberFormat="1" applyFont="1" applyFill="1" applyBorder="1" applyAlignment="1">
      <alignment horizontal="right" vertical="center"/>
      <protection/>
    </xf>
    <xf numFmtId="187" fontId="55" fillId="3" borderId="15" xfId="63" applyNumberFormat="1" applyFont="1" applyFill="1" applyBorder="1" applyAlignment="1">
      <alignment horizontal="right" vertical="center"/>
      <protection/>
    </xf>
    <xf numFmtId="187" fontId="55" fillId="3" borderId="19" xfId="51" applyNumberFormat="1" applyFont="1" applyFill="1" applyBorder="1" applyAlignment="1">
      <alignment vertical="center"/>
    </xf>
    <xf numFmtId="187" fontId="55" fillId="3" borderId="20" xfId="51" applyNumberFormat="1" applyFont="1" applyFill="1" applyBorder="1" applyAlignment="1">
      <alignment vertical="center"/>
    </xf>
    <xf numFmtId="187" fontId="55" fillId="3" borderId="15" xfId="51" applyNumberFormat="1" applyFont="1" applyFill="1" applyBorder="1" applyAlignment="1">
      <alignment vertical="center"/>
    </xf>
    <xf numFmtId="187" fontId="55" fillId="3" borderId="13" xfId="63" applyNumberFormat="1" applyFont="1" applyFill="1" applyBorder="1" applyAlignment="1">
      <alignment horizontal="right" vertical="center"/>
      <protection/>
    </xf>
    <xf numFmtId="187" fontId="55" fillId="3" borderId="26" xfId="51" applyNumberFormat="1" applyFont="1" applyFill="1" applyBorder="1" applyAlignment="1">
      <alignment vertical="center"/>
    </xf>
    <xf numFmtId="187" fontId="55" fillId="3" borderId="43" xfId="51" applyNumberFormat="1" applyFont="1" applyFill="1" applyBorder="1" applyAlignment="1">
      <alignment vertical="center"/>
    </xf>
    <xf numFmtId="187" fontId="55" fillId="3" borderId="13" xfId="51" applyNumberFormat="1" applyFont="1" applyFill="1" applyBorder="1" applyAlignment="1">
      <alignment vertical="center"/>
    </xf>
    <xf numFmtId="187" fontId="55" fillId="6" borderId="19" xfId="63" applyNumberFormat="1" applyFont="1" applyFill="1" applyBorder="1" applyAlignment="1">
      <alignment horizontal="right" vertical="center"/>
      <protection/>
    </xf>
    <xf numFmtId="187" fontId="55" fillId="6" borderId="13" xfId="63" applyNumberFormat="1" applyFont="1" applyFill="1" applyBorder="1" applyAlignment="1">
      <alignment horizontal="right" vertical="center"/>
      <protection/>
    </xf>
    <xf numFmtId="187" fontId="55" fillId="6" borderId="19" xfId="51" applyNumberFormat="1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</cellXfs>
  <cellStyles count="53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oft Excel]&#13;&#10;Comment=open=/f を指定すると、ユーザー定義関数を関数貼り付けの一覧に登録することができます。&#13;&#10;Maximized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船種別表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2.20.97\&#28165;&#27700;&#28207;\2005&#33322;&#36335;&#21029;&#21697;&#31278;&#21029;\&#12467;&#12531;&#12486;&#12490;&#36008;&#29289;&#12398;&#33322;&#36335;&#21029;&#21697;&#31278;&#21029;&#34920;&#65288;&#20013;&#20998;&#39006;&#65289;200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2"/>
    <pageSetUpPr fitToPage="1"/>
  </sheetPr>
  <dimension ref="A1:AK117"/>
  <sheetViews>
    <sheetView showGridLines="0" showZeros="0" tabSelected="1" zoomScale="80" zoomScaleNormal="80" zoomScaleSheetLayoutView="115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2" sqref="B2"/>
    </sheetView>
  </sheetViews>
  <sheetFormatPr defaultColWidth="9.00390625" defaultRowHeight="13.5"/>
  <cols>
    <col min="1" max="2" width="4.25390625" style="0" customWidth="1"/>
    <col min="3" max="3" width="15.00390625" style="0" customWidth="1"/>
    <col min="4" max="4" width="10.625" style="0" customWidth="1"/>
    <col min="5" max="5" width="10.625" style="49" customWidth="1"/>
    <col min="6" max="6" width="10.625" style="0" customWidth="1"/>
    <col min="7" max="7" width="11.75390625" style="0" bestFit="1" customWidth="1"/>
    <col min="8" max="13" width="10.625" style="49" customWidth="1"/>
    <col min="14" max="14" width="10.625" style="36" customWidth="1"/>
    <col min="15" max="15" width="10.625" style="49" customWidth="1"/>
    <col min="16" max="17" width="11.75390625" style="49" customWidth="1"/>
    <col min="18" max="18" width="1.625" style="0" customWidth="1"/>
    <col min="19" max="19" width="11.75390625" style="0" customWidth="1"/>
    <col min="20" max="20" width="12.125" style="49" customWidth="1"/>
    <col min="21" max="21" width="10.375" style="49" customWidth="1"/>
    <col min="22" max="22" width="2.00390625" style="0" customWidth="1"/>
    <col min="25" max="25" width="4.25390625" style="0" customWidth="1"/>
    <col min="26" max="26" width="11.75390625" style="29" customWidth="1"/>
  </cols>
  <sheetData>
    <row r="1" spans="2:37" s="3" customFormat="1" ht="21" customHeight="1">
      <c r="B1" s="148" t="s">
        <v>36</v>
      </c>
      <c r="C1" s="4"/>
      <c r="N1" s="35"/>
      <c r="P1" s="9"/>
      <c r="Q1" s="9"/>
      <c r="R1" s="2"/>
      <c r="S1" s="9"/>
      <c r="T1" s="9"/>
      <c r="U1" s="9"/>
      <c r="W1" s="9"/>
      <c r="Z1" s="21"/>
      <c r="AH1" s="5"/>
      <c r="AI1" s="5"/>
      <c r="AJ1" s="5"/>
      <c r="AK1" s="5"/>
    </row>
    <row r="2" spans="2:37" s="3" customFormat="1" ht="15.75" customHeight="1" thickBot="1">
      <c r="B2" s="8"/>
      <c r="C2" s="4"/>
      <c r="K2" s="41"/>
      <c r="N2" s="35"/>
      <c r="P2" s="42"/>
      <c r="Q2" s="42"/>
      <c r="R2"/>
      <c r="Z2" s="20" t="s">
        <v>22</v>
      </c>
      <c r="AH2" s="5"/>
      <c r="AI2" s="5"/>
      <c r="AJ2" s="5"/>
      <c r="AK2" s="5"/>
    </row>
    <row r="3" spans="1:26" ht="30" customHeight="1" thickTop="1">
      <c r="A3" s="161" t="s">
        <v>5</v>
      </c>
      <c r="B3" s="162"/>
      <c r="C3" s="162"/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37" t="s">
        <v>17</v>
      </c>
      <c r="O3" s="51" t="s">
        <v>18</v>
      </c>
      <c r="P3" s="52" t="s">
        <v>33</v>
      </c>
      <c r="Q3" s="11" t="s">
        <v>2</v>
      </c>
      <c r="S3" s="19" t="s">
        <v>31</v>
      </c>
      <c r="T3" s="12" t="s">
        <v>19</v>
      </c>
      <c r="U3" s="12" t="s">
        <v>32</v>
      </c>
      <c r="W3" s="43" t="s">
        <v>20</v>
      </c>
      <c r="Z3" s="22" t="s">
        <v>2</v>
      </c>
    </row>
    <row r="4" spans="1:26" s="16" customFormat="1" ht="13.5">
      <c r="A4" s="163" t="s">
        <v>30</v>
      </c>
      <c r="B4" s="164"/>
      <c r="C4" s="164"/>
      <c r="D4" s="44">
        <f>D7+D28</f>
        <v>1484320</v>
      </c>
      <c r="E4" s="55">
        <f aca="true" t="shared" si="0" ref="E4:P4">E7+E28</f>
        <v>1317190</v>
      </c>
      <c r="F4" s="45">
        <f t="shared" si="0"/>
        <v>1563779</v>
      </c>
      <c r="G4" s="45">
        <f t="shared" si="0"/>
        <v>1456007</v>
      </c>
      <c r="H4" s="46">
        <f>H7+H28</f>
        <v>1243543</v>
      </c>
      <c r="I4" s="47">
        <f t="shared" si="0"/>
        <v>1523938</v>
      </c>
      <c r="J4" s="46">
        <f t="shared" si="0"/>
        <v>1342200</v>
      </c>
      <c r="K4" s="47">
        <f t="shared" si="0"/>
        <v>1419089</v>
      </c>
      <c r="L4" s="46">
        <f t="shared" si="0"/>
        <v>1213667</v>
      </c>
      <c r="M4" s="47">
        <f t="shared" si="0"/>
        <v>1565880</v>
      </c>
      <c r="N4" s="38">
        <f t="shared" si="0"/>
        <v>1325893</v>
      </c>
      <c r="O4" s="50">
        <f>O7+O28</f>
        <v>1406729</v>
      </c>
      <c r="P4" s="53">
        <f t="shared" si="0"/>
        <v>16862235</v>
      </c>
      <c r="Q4" s="48">
        <f>Q7+Q28</f>
        <v>16862235</v>
      </c>
      <c r="S4" s="47">
        <f aca="true" t="shared" si="1" ref="S4:U5">S7+S28</f>
        <v>16785370</v>
      </c>
      <c r="T4" s="47">
        <f t="shared" si="1"/>
        <v>8273458</v>
      </c>
      <c r="U4" s="47">
        <f t="shared" si="1"/>
        <v>2801510</v>
      </c>
      <c r="W4" s="17" t="s">
        <v>34</v>
      </c>
      <c r="Z4" s="30" t="e">
        <f>Z7+Z28</f>
        <v>#REF!</v>
      </c>
    </row>
    <row r="5" spans="1:26" ht="13.5">
      <c r="A5" s="165"/>
      <c r="B5" s="166"/>
      <c r="C5" s="166"/>
      <c r="D5" s="56">
        <f aca="true" t="shared" si="2" ref="D5:Q5">D8+D29</f>
        <v>1376432</v>
      </c>
      <c r="E5" s="57">
        <f t="shared" si="2"/>
        <v>1575553</v>
      </c>
      <c r="F5" s="58">
        <f t="shared" si="2"/>
        <v>1302548</v>
      </c>
      <c r="G5" s="56">
        <f t="shared" si="2"/>
        <v>1501567</v>
      </c>
      <c r="H5" s="58">
        <f t="shared" si="2"/>
        <v>1367990</v>
      </c>
      <c r="I5" s="56">
        <f t="shared" si="2"/>
        <v>1293934</v>
      </c>
      <c r="J5" s="58">
        <f t="shared" si="2"/>
        <v>1543229</v>
      </c>
      <c r="K5" s="56">
        <f t="shared" si="2"/>
        <v>1335873</v>
      </c>
      <c r="L5" s="58">
        <f t="shared" si="2"/>
        <v>1374771</v>
      </c>
      <c r="M5" s="56">
        <f t="shared" si="2"/>
        <v>1654996</v>
      </c>
      <c r="N5" s="56">
        <f t="shared" si="2"/>
        <v>1415582</v>
      </c>
      <c r="O5" s="59">
        <f t="shared" si="2"/>
        <v>1929876</v>
      </c>
      <c r="P5" s="60">
        <f t="shared" si="2"/>
        <v>17672351</v>
      </c>
      <c r="Q5" s="61">
        <f t="shared" si="2"/>
        <v>17672351</v>
      </c>
      <c r="R5" s="62"/>
      <c r="S5" s="63">
        <f t="shared" si="1"/>
        <v>8418024</v>
      </c>
      <c r="T5" s="63">
        <f t="shared" si="1"/>
        <v>9254327</v>
      </c>
      <c r="U5" s="63">
        <f t="shared" si="1"/>
        <v>2951985</v>
      </c>
      <c r="V5" s="62"/>
      <c r="W5" s="62" t="s">
        <v>35</v>
      </c>
      <c r="X5" s="62"/>
      <c r="Y5" s="62"/>
      <c r="Z5" s="23" t="e">
        <f>Z8+Z29</f>
        <v>#REF!</v>
      </c>
    </row>
    <row r="6" spans="1:26" ht="14.25" thickBot="1">
      <c r="A6" s="167"/>
      <c r="B6" s="168"/>
      <c r="C6" s="168"/>
      <c r="D6" s="64">
        <f aca="true" t="shared" si="3" ref="D6:Q6">D4/D5</f>
        <v>1.0783823683262233</v>
      </c>
      <c r="E6" s="64">
        <f t="shared" si="3"/>
        <v>0.8360175760510754</v>
      </c>
      <c r="F6" s="64">
        <f t="shared" si="3"/>
        <v>1.2005538375553146</v>
      </c>
      <c r="G6" s="64">
        <f t="shared" si="3"/>
        <v>0.9696583635628646</v>
      </c>
      <c r="H6" s="64">
        <f t="shared" si="3"/>
        <v>0.909029305769779</v>
      </c>
      <c r="I6" s="64">
        <f t="shared" si="3"/>
        <v>1.1777555887703701</v>
      </c>
      <c r="J6" s="64">
        <f t="shared" si="3"/>
        <v>0.8697348222460827</v>
      </c>
      <c r="K6" s="64">
        <f t="shared" si="3"/>
        <v>1.0622933467477822</v>
      </c>
      <c r="L6" s="64">
        <f t="shared" si="3"/>
        <v>0.8828139377394489</v>
      </c>
      <c r="M6" s="64">
        <f t="shared" si="3"/>
        <v>0.9461533441772669</v>
      </c>
      <c r="N6" s="64">
        <f t="shared" si="3"/>
        <v>0.9366416074801742</v>
      </c>
      <c r="O6" s="65">
        <f t="shared" si="3"/>
        <v>0.7289219618255266</v>
      </c>
      <c r="P6" s="66">
        <f t="shared" si="3"/>
        <v>0.9541591268756489</v>
      </c>
      <c r="Q6" s="67">
        <f t="shared" si="3"/>
        <v>0.9541591268756489</v>
      </c>
      <c r="R6" s="62"/>
      <c r="S6" s="64">
        <f>S4/S5</f>
        <v>1.9939798223431058</v>
      </c>
      <c r="T6" s="64">
        <f>T4/T5</f>
        <v>0.8940096886569926</v>
      </c>
      <c r="U6" s="64">
        <f>U4/U5</f>
        <v>0.9490258249957232</v>
      </c>
      <c r="V6" s="62"/>
      <c r="W6" s="62" t="s">
        <v>6</v>
      </c>
      <c r="X6" s="62"/>
      <c r="Y6" s="62"/>
      <c r="Z6" s="24"/>
    </row>
    <row r="7" spans="1:26" s="16" customFormat="1" ht="13.5" customHeight="1" thickTop="1">
      <c r="A7" s="169" t="s">
        <v>23</v>
      </c>
      <c r="B7" s="170"/>
      <c r="C7" s="170"/>
      <c r="D7" s="68">
        <f>D10+D19</f>
        <v>939431</v>
      </c>
      <c r="E7" s="68">
        <f aca="true" t="shared" si="4" ref="E7:Q7">E10+E19</f>
        <v>748218</v>
      </c>
      <c r="F7" s="68">
        <f t="shared" si="4"/>
        <v>993500</v>
      </c>
      <c r="G7" s="68">
        <f t="shared" si="4"/>
        <v>863365</v>
      </c>
      <c r="H7" s="68">
        <f>H10+H19</f>
        <v>711582</v>
      </c>
      <c r="I7" s="68">
        <f t="shared" si="4"/>
        <v>955717</v>
      </c>
      <c r="J7" s="68">
        <f t="shared" si="4"/>
        <v>724324</v>
      </c>
      <c r="K7" s="68">
        <f t="shared" si="4"/>
        <v>891493</v>
      </c>
      <c r="L7" s="68">
        <f t="shared" si="4"/>
        <v>653059</v>
      </c>
      <c r="M7" s="68">
        <f t="shared" si="4"/>
        <v>984973</v>
      </c>
      <c r="N7" s="68">
        <f t="shared" si="4"/>
        <v>735802</v>
      </c>
      <c r="O7" s="69">
        <f t="shared" si="4"/>
        <v>785057</v>
      </c>
      <c r="P7" s="70">
        <f t="shared" si="4"/>
        <v>9986521</v>
      </c>
      <c r="Q7" s="71">
        <f t="shared" si="4"/>
        <v>9986521</v>
      </c>
      <c r="R7" s="72"/>
      <c r="S7" s="68">
        <f aca="true" t="shared" si="5" ref="S7:U8">S10+S19</f>
        <v>9986521</v>
      </c>
      <c r="T7" s="68">
        <f t="shared" si="5"/>
        <v>4774708</v>
      </c>
      <c r="U7" s="68">
        <f t="shared" si="5"/>
        <v>1687649</v>
      </c>
      <c r="V7" s="72"/>
      <c r="W7" s="72"/>
      <c r="X7" s="72"/>
      <c r="Y7" s="72"/>
      <c r="Z7" s="31" t="e">
        <f>Z10+Z19</f>
        <v>#REF!</v>
      </c>
    </row>
    <row r="8" spans="1:26" ht="13.5" customHeight="1">
      <c r="A8" s="169"/>
      <c r="B8" s="170"/>
      <c r="C8" s="170"/>
      <c r="D8" s="73">
        <f aca="true" t="shared" si="6" ref="D8:Q8">D11+D20</f>
        <v>939498</v>
      </c>
      <c r="E8" s="73">
        <f t="shared" si="6"/>
        <v>1119037</v>
      </c>
      <c r="F8" s="73">
        <f t="shared" si="6"/>
        <v>845161</v>
      </c>
      <c r="G8" s="73">
        <f t="shared" si="6"/>
        <v>1026891</v>
      </c>
      <c r="H8" s="73">
        <f t="shared" si="6"/>
        <v>898432</v>
      </c>
      <c r="I8" s="73">
        <f t="shared" si="6"/>
        <v>844879</v>
      </c>
      <c r="J8" s="73">
        <f t="shared" si="6"/>
        <v>962308</v>
      </c>
      <c r="K8" s="73">
        <f t="shared" si="6"/>
        <v>808222</v>
      </c>
      <c r="L8" s="73">
        <f t="shared" si="6"/>
        <v>831094</v>
      </c>
      <c r="M8" s="73">
        <f t="shared" si="6"/>
        <v>1070220</v>
      </c>
      <c r="N8" s="73">
        <f t="shared" si="6"/>
        <v>827368</v>
      </c>
      <c r="O8" s="74">
        <f t="shared" si="6"/>
        <v>1340457</v>
      </c>
      <c r="P8" s="75">
        <f t="shared" si="6"/>
        <v>11513567</v>
      </c>
      <c r="Q8" s="76">
        <f t="shared" si="6"/>
        <v>11513567</v>
      </c>
      <c r="R8" s="62"/>
      <c r="S8" s="77">
        <f t="shared" si="5"/>
        <v>5673898</v>
      </c>
      <c r="T8" s="77">
        <f t="shared" si="5"/>
        <v>5839669</v>
      </c>
      <c r="U8" s="77">
        <f t="shared" si="5"/>
        <v>2058535</v>
      </c>
      <c r="V8" s="62"/>
      <c r="W8" s="78" t="s">
        <v>3</v>
      </c>
      <c r="X8" s="62"/>
      <c r="Y8" s="62"/>
      <c r="Z8" s="23" t="e">
        <f>Z11+Z20</f>
        <v>#REF!</v>
      </c>
    </row>
    <row r="9" spans="1:26" ht="13.5" customHeight="1">
      <c r="A9" s="169"/>
      <c r="B9" s="170"/>
      <c r="C9" s="170"/>
      <c r="D9" s="79">
        <f aca="true" t="shared" si="7" ref="D9:Q9">D7/D8</f>
        <v>0.9999286853191811</v>
      </c>
      <c r="E9" s="79">
        <f t="shared" si="7"/>
        <v>0.6686266852659921</v>
      </c>
      <c r="F9" s="79">
        <f t="shared" si="7"/>
        <v>1.1755156709786656</v>
      </c>
      <c r="G9" s="79">
        <f t="shared" si="7"/>
        <v>0.8407562243704542</v>
      </c>
      <c r="H9" s="79">
        <f t="shared" si="7"/>
        <v>0.7920265529277675</v>
      </c>
      <c r="I9" s="79">
        <f t="shared" si="7"/>
        <v>1.1311880162721526</v>
      </c>
      <c r="J9" s="79">
        <f t="shared" si="7"/>
        <v>0.7526945634869501</v>
      </c>
      <c r="K9" s="79">
        <f t="shared" si="7"/>
        <v>1.1030298606076054</v>
      </c>
      <c r="L9" s="79">
        <f t="shared" si="7"/>
        <v>0.7857823543425894</v>
      </c>
      <c r="M9" s="79">
        <f t="shared" si="7"/>
        <v>0.9203462839416194</v>
      </c>
      <c r="N9" s="79">
        <f t="shared" si="7"/>
        <v>0.8893285696328599</v>
      </c>
      <c r="O9" s="80">
        <f t="shared" si="7"/>
        <v>0.5856636952919788</v>
      </c>
      <c r="P9" s="81">
        <f t="shared" si="7"/>
        <v>0.8673698602700622</v>
      </c>
      <c r="Q9" s="82">
        <f t="shared" si="7"/>
        <v>0.8673698602700622</v>
      </c>
      <c r="R9" s="62"/>
      <c r="S9" s="79">
        <f>S7/S8</f>
        <v>1.7600811646596397</v>
      </c>
      <c r="T9" s="79">
        <f>T7/T8</f>
        <v>0.8176333281903477</v>
      </c>
      <c r="U9" s="79">
        <f>U7/U8</f>
        <v>0.8198301219070844</v>
      </c>
      <c r="V9" s="62"/>
      <c r="W9" s="62"/>
      <c r="X9" s="62"/>
      <c r="Y9" s="62"/>
      <c r="Z9" s="25"/>
    </row>
    <row r="10" spans="1:26" s="16" customFormat="1" ht="14.25" customHeight="1">
      <c r="A10" s="175"/>
      <c r="B10" s="171" t="s">
        <v>24</v>
      </c>
      <c r="C10" s="172"/>
      <c r="D10" s="83">
        <f>D13+D16</f>
        <v>276683</v>
      </c>
      <c r="E10" s="83">
        <f aca="true" t="shared" si="8" ref="E10:Q10">E13+E16</f>
        <v>352347</v>
      </c>
      <c r="F10" s="83">
        <f t="shared" si="8"/>
        <v>356242</v>
      </c>
      <c r="G10" s="83">
        <f t="shared" si="8"/>
        <v>319782</v>
      </c>
      <c r="H10" s="83">
        <f>H13+H16</f>
        <v>256344</v>
      </c>
      <c r="I10" s="83">
        <f t="shared" si="8"/>
        <v>319425</v>
      </c>
      <c r="J10" s="83">
        <f t="shared" si="8"/>
        <v>313424</v>
      </c>
      <c r="K10" s="83">
        <f t="shared" si="8"/>
        <v>265359</v>
      </c>
      <c r="L10" s="83">
        <f t="shared" si="8"/>
        <v>283196</v>
      </c>
      <c r="M10" s="83">
        <f t="shared" si="8"/>
        <v>317943</v>
      </c>
      <c r="N10" s="83">
        <f t="shared" si="8"/>
        <v>295211</v>
      </c>
      <c r="O10" s="84">
        <f>O13+O16</f>
        <v>331549</v>
      </c>
      <c r="P10" s="85">
        <f t="shared" si="8"/>
        <v>3687505</v>
      </c>
      <c r="Q10" s="86">
        <f t="shared" si="8"/>
        <v>3687505</v>
      </c>
      <c r="R10" s="72"/>
      <c r="S10" s="83">
        <f aca="true" t="shared" si="9" ref="S10:U11">S13+S16</f>
        <v>3687505</v>
      </c>
      <c r="T10" s="83">
        <f t="shared" si="9"/>
        <v>1806682</v>
      </c>
      <c r="U10" s="83">
        <f t="shared" si="9"/>
        <v>629030</v>
      </c>
      <c r="V10" s="72"/>
      <c r="W10" s="72"/>
      <c r="X10" s="72"/>
      <c r="Y10" s="72"/>
      <c r="Z10" s="32" t="e">
        <f>Z13+Z16</f>
        <v>#REF!</v>
      </c>
    </row>
    <row r="11" spans="1:26" ht="14.25" customHeight="1">
      <c r="A11" s="175"/>
      <c r="B11" s="173"/>
      <c r="C11" s="174"/>
      <c r="D11" s="87">
        <f>SUM(D14,D17)</f>
        <v>296740</v>
      </c>
      <c r="E11" s="87">
        <f aca="true" t="shared" si="10" ref="E11:Q11">SUM(E14,E17)</f>
        <v>475540</v>
      </c>
      <c r="F11" s="87">
        <f t="shared" si="10"/>
        <v>396463</v>
      </c>
      <c r="G11" s="87">
        <f t="shared" si="10"/>
        <v>379340</v>
      </c>
      <c r="H11" s="87">
        <f t="shared" si="10"/>
        <v>305123</v>
      </c>
      <c r="I11" s="87">
        <f t="shared" si="10"/>
        <v>385451</v>
      </c>
      <c r="J11" s="87">
        <f t="shared" si="10"/>
        <v>353581</v>
      </c>
      <c r="K11" s="87">
        <f t="shared" si="10"/>
        <v>316234</v>
      </c>
      <c r="L11" s="87">
        <f t="shared" si="10"/>
        <v>348351</v>
      </c>
      <c r="M11" s="87">
        <f t="shared" si="10"/>
        <v>386257</v>
      </c>
      <c r="N11" s="87">
        <f t="shared" si="10"/>
        <v>356162</v>
      </c>
      <c r="O11" s="88">
        <f t="shared" si="10"/>
        <v>549101</v>
      </c>
      <c r="P11" s="89">
        <f t="shared" si="10"/>
        <v>4548343</v>
      </c>
      <c r="Q11" s="90">
        <f t="shared" si="10"/>
        <v>4548343</v>
      </c>
      <c r="R11" s="62"/>
      <c r="S11" s="91">
        <f t="shared" si="9"/>
        <v>2238657</v>
      </c>
      <c r="T11" s="91">
        <f t="shared" si="9"/>
        <v>2309686</v>
      </c>
      <c r="U11" s="91">
        <f t="shared" si="9"/>
        <v>772280</v>
      </c>
      <c r="V11" s="62"/>
      <c r="W11" s="62"/>
      <c r="X11" s="62"/>
      <c r="Y11" s="62"/>
      <c r="Z11" s="23" t="e">
        <f>Z14+Z17</f>
        <v>#REF!</v>
      </c>
    </row>
    <row r="12" spans="1:26" ht="14.25" customHeight="1">
      <c r="A12" s="175"/>
      <c r="B12" s="173"/>
      <c r="C12" s="174"/>
      <c r="D12" s="92">
        <f aca="true" t="shared" si="11" ref="D12:Q12">D10/D11</f>
        <v>0.93240884275797</v>
      </c>
      <c r="E12" s="92">
        <f t="shared" si="11"/>
        <v>0.7409408251671784</v>
      </c>
      <c r="F12" s="92">
        <f t="shared" si="11"/>
        <v>0.8985504321966993</v>
      </c>
      <c r="G12" s="92">
        <f t="shared" si="11"/>
        <v>0.8429957294247904</v>
      </c>
      <c r="H12" s="92">
        <f t="shared" si="11"/>
        <v>0.8401333232827417</v>
      </c>
      <c r="I12" s="92">
        <f t="shared" si="11"/>
        <v>0.8287045564805903</v>
      </c>
      <c r="J12" s="92">
        <f t="shared" si="11"/>
        <v>0.8864277209465441</v>
      </c>
      <c r="K12" s="92">
        <f t="shared" si="11"/>
        <v>0.8391222955153462</v>
      </c>
      <c r="L12" s="92">
        <f t="shared" si="11"/>
        <v>0.8129616392661425</v>
      </c>
      <c r="M12" s="92">
        <f t="shared" si="11"/>
        <v>0.8231384803382205</v>
      </c>
      <c r="N12" s="92">
        <f t="shared" si="11"/>
        <v>0.8288672008804981</v>
      </c>
      <c r="O12" s="93">
        <f t="shared" si="11"/>
        <v>0.6038033075882214</v>
      </c>
      <c r="P12" s="94">
        <f t="shared" si="11"/>
        <v>0.8107359097587847</v>
      </c>
      <c r="Q12" s="95">
        <f t="shared" si="11"/>
        <v>0.8107359097587847</v>
      </c>
      <c r="R12" s="62"/>
      <c r="S12" s="92">
        <f>S10/S11</f>
        <v>1.6471951710333472</v>
      </c>
      <c r="T12" s="92">
        <f>T10/T11</f>
        <v>0.7822197476193734</v>
      </c>
      <c r="U12" s="92">
        <f>U10/U11</f>
        <v>0.8145102812451442</v>
      </c>
      <c r="V12" s="62"/>
      <c r="W12" s="62"/>
      <c r="X12" s="62"/>
      <c r="Y12" s="62"/>
      <c r="Z12" s="26"/>
    </row>
    <row r="13" spans="1:26" s="16" customFormat="1" ht="14.25">
      <c r="A13" s="175"/>
      <c r="B13" s="18"/>
      <c r="C13" s="177" t="s">
        <v>0</v>
      </c>
      <c r="D13" s="149">
        <v>256820</v>
      </c>
      <c r="E13" s="149">
        <v>334180</v>
      </c>
      <c r="F13" s="149">
        <v>347040</v>
      </c>
      <c r="G13" s="149">
        <v>313020</v>
      </c>
      <c r="H13" s="149">
        <v>247740</v>
      </c>
      <c r="I13" s="149">
        <v>309340</v>
      </c>
      <c r="J13" s="149">
        <v>305040</v>
      </c>
      <c r="K13" s="149">
        <v>260260</v>
      </c>
      <c r="L13" s="149">
        <v>272300</v>
      </c>
      <c r="M13" s="149">
        <v>308140</v>
      </c>
      <c r="N13" s="158">
        <v>287100</v>
      </c>
      <c r="O13" s="159">
        <v>318200</v>
      </c>
      <c r="P13" s="96">
        <f>SUM(D13:O13)</f>
        <v>3559180</v>
      </c>
      <c r="Q13" s="97">
        <f>SUM(D13:O13)</f>
        <v>3559180</v>
      </c>
      <c r="R13" s="72"/>
      <c r="S13" s="98">
        <f>SUM(D13:O13)</f>
        <v>3559180</v>
      </c>
      <c r="T13" s="98">
        <f>SUM(J13:O13)</f>
        <v>1751040</v>
      </c>
      <c r="U13" s="98">
        <f>SUM(D13:E13)</f>
        <v>591000</v>
      </c>
      <c r="V13" s="72"/>
      <c r="W13" s="72"/>
      <c r="X13" s="72"/>
      <c r="Y13" s="72"/>
      <c r="Z13" s="30" t="e">
        <f>#REF!+T13</f>
        <v>#REF!</v>
      </c>
    </row>
    <row r="14" spans="1:26" ht="14.25">
      <c r="A14" s="175"/>
      <c r="B14" s="13"/>
      <c r="C14" s="179"/>
      <c r="D14" s="99">
        <v>279400</v>
      </c>
      <c r="E14" s="99">
        <v>314520</v>
      </c>
      <c r="F14" s="99">
        <v>380960</v>
      </c>
      <c r="G14" s="99">
        <v>364020</v>
      </c>
      <c r="H14" s="99">
        <v>300620</v>
      </c>
      <c r="I14" s="99">
        <v>372540</v>
      </c>
      <c r="J14" s="99">
        <v>334340</v>
      </c>
      <c r="K14" s="99">
        <v>312960</v>
      </c>
      <c r="L14" s="99">
        <v>338740</v>
      </c>
      <c r="M14" s="99">
        <v>375940</v>
      </c>
      <c r="N14" s="99">
        <v>343140</v>
      </c>
      <c r="O14" s="100">
        <v>376960</v>
      </c>
      <c r="P14" s="101">
        <f>SUM(D14:O14)</f>
        <v>4094140</v>
      </c>
      <c r="Q14" s="102">
        <f>SUM(D14:O14)</f>
        <v>4094140</v>
      </c>
      <c r="R14" s="62"/>
      <c r="S14" s="77">
        <f>SUM(D14:I14)</f>
        <v>2012060</v>
      </c>
      <c r="T14" s="77">
        <f>SUM(J14:O14)</f>
        <v>2082080</v>
      </c>
      <c r="U14" s="103">
        <f>SUM(D14:E14)</f>
        <v>593920</v>
      </c>
      <c r="V14" s="104"/>
      <c r="W14" s="62"/>
      <c r="X14" s="62"/>
      <c r="Y14" s="62"/>
      <c r="Z14" s="23" t="e">
        <f>#REF!+T14</f>
        <v>#REF!</v>
      </c>
    </row>
    <row r="15" spans="1:26" ht="14.25">
      <c r="A15" s="175"/>
      <c r="B15" s="13"/>
      <c r="C15" s="180"/>
      <c r="D15" s="105">
        <f aca="true" t="shared" si="12" ref="D15:Q15">D13/D14</f>
        <v>0.9191839656406585</v>
      </c>
      <c r="E15" s="105">
        <f t="shared" si="12"/>
        <v>1.0625079486201197</v>
      </c>
      <c r="F15" s="106">
        <f t="shared" si="12"/>
        <v>0.9109617807643847</v>
      </c>
      <c r="G15" s="105">
        <f t="shared" si="12"/>
        <v>0.8598978078127575</v>
      </c>
      <c r="H15" s="105">
        <f t="shared" si="12"/>
        <v>0.8240968664759497</v>
      </c>
      <c r="I15" s="105">
        <f t="shared" si="12"/>
        <v>0.8303537875127504</v>
      </c>
      <c r="J15" s="105">
        <f t="shared" si="12"/>
        <v>0.9123646587306334</v>
      </c>
      <c r="K15" s="105">
        <f t="shared" si="12"/>
        <v>0.8316078732106339</v>
      </c>
      <c r="L15" s="105">
        <f t="shared" si="12"/>
        <v>0.8038613686012871</v>
      </c>
      <c r="M15" s="105">
        <f t="shared" si="12"/>
        <v>0.8196520721391711</v>
      </c>
      <c r="N15" s="105">
        <f t="shared" si="12"/>
        <v>0.8366847350935478</v>
      </c>
      <c r="O15" s="107">
        <f t="shared" si="12"/>
        <v>0.8441213921901528</v>
      </c>
      <c r="P15" s="108">
        <f t="shared" si="12"/>
        <v>0.8693351961584118</v>
      </c>
      <c r="Q15" s="109">
        <f t="shared" si="12"/>
        <v>0.8693351961584118</v>
      </c>
      <c r="R15" s="62"/>
      <c r="S15" s="105">
        <f>S13/S14</f>
        <v>1.7689233919465623</v>
      </c>
      <c r="T15" s="105">
        <f>T13/T14</f>
        <v>0.8410051486974564</v>
      </c>
      <c r="U15" s="105">
        <f>U13/U14</f>
        <v>0.9950835129310345</v>
      </c>
      <c r="V15" s="62"/>
      <c r="W15" s="62"/>
      <c r="X15" s="62"/>
      <c r="Y15" s="62"/>
      <c r="Z15" s="27"/>
    </row>
    <row r="16" spans="1:26" s="16" customFormat="1" ht="14.25">
      <c r="A16" s="175"/>
      <c r="B16" s="18"/>
      <c r="C16" s="178" t="s">
        <v>4</v>
      </c>
      <c r="D16" s="149">
        <v>19863</v>
      </c>
      <c r="E16" s="149">
        <v>18167</v>
      </c>
      <c r="F16" s="149">
        <v>9202</v>
      </c>
      <c r="G16" s="149">
        <v>6762</v>
      </c>
      <c r="H16" s="149">
        <v>8604</v>
      </c>
      <c r="I16" s="149">
        <v>10085</v>
      </c>
      <c r="J16" s="149">
        <v>8384</v>
      </c>
      <c r="K16" s="149">
        <v>5099</v>
      </c>
      <c r="L16" s="149">
        <v>10896</v>
      </c>
      <c r="M16" s="149">
        <v>9803</v>
      </c>
      <c r="N16" s="149">
        <v>8111</v>
      </c>
      <c r="O16" s="159">
        <v>13349</v>
      </c>
      <c r="P16" s="110">
        <f>SUM(D16:O16)</f>
        <v>128325</v>
      </c>
      <c r="Q16" s="111">
        <f>SUM(D16:O16)</f>
        <v>128325</v>
      </c>
      <c r="R16" s="72"/>
      <c r="S16" s="112">
        <f>SUM(D16:O16)</f>
        <v>128325</v>
      </c>
      <c r="T16" s="112">
        <f>SUM(J16:O16)</f>
        <v>55642</v>
      </c>
      <c r="U16" s="112">
        <f>SUM(D16:E16)</f>
        <v>38030</v>
      </c>
      <c r="V16" s="72"/>
      <c r="W16" s="72"/>
      <c r="X16" s="72"/>
      <c r="Y16" s="72"/>
      <c r="Z16" s="33" t="e">
        <f>#REF!+T16</f>
        <v>#REF!</v>
      </c>
    </row>
    <row r="17" spans="1:26" ht="14.25">
      <c r="A17" s="175"/>
      <c r="B17" s="13"/>
      <c r="C17" s="179"/>
      <c r="D17" s="99">
        <v>17340</v>
      </c>
      <c r="E17" s="99">
        <v>161020</v>
      </c>
      <c r="F17" s="99">
        <v>15503</v>
      </c>
      <c r="G17" s="99">
        <v>15320</v>
      </c>
      <c r="H17" s="99">
        <v>4503</v>
      </c>
      <c r="I17" s="99">
        <v>12911</v>
      </c>
      <c r="J17" s="99">
        <v>19241</v>
      </c>
      <c r="K17" s="99">
        <v>3274</v>
      </c>
      <c r="L17" s="99">
        <v>9611</v>
      </c>
      <c r="M17" s="99">
        <v>10317</v>
      </c>
      <c r="N17" s="99">
        <v>13022</v>
      </c>
      <c r="O17" s="100">
        <v>172141</v>
      </c>
      <c r="P17" s="101">
        <f>SUM(D17:O17)</f>
        <v>454203</v>
      </c>
      <c r="Q17" s="102">
        <f>SUM(D17:O17)</f>
        <v>454203</v>
      </c>
      <c r="R17" s="62"/>
      <c r="S17" s="77">
        <f>SUM(D17:I17)</f>
        <v>226597</v>
      </c>
      <c r="T17" s="77">
        <f>SUM(J17:O17)</f>
        <v>227606</v>
      </c>
      <c r="U17" s="103">
        <f>SUM(D17:E17)</f>
        <v>178360</v>
      </c>
      <c r="V17" s="104"/>
      <c r="W17" s="62"/>
      <c r="X17" s="62"/>
      <c r="Y17" s="62"/>
      <c r="Z17" s="23" t="e">
        <f>#REF!+T17</f>
        <v>#REF!</v>
      </c>
    </row>
    <row r="18" spans="1:26" ht="14.25">
      <c r="A18" s="175"/>
      <c r="B18" s="13"/>
      <c r="C18" s="181"/>
      <c r="D18" s="113">
        <f aca="true" t="shared" si="13" ref="D18:Q18">D16/D17</f>
        <v>1.1455017301038062</v>
      </c>
      <c r="E18" s="113">
        <f t="shared" si="13"/>
        <v>0.11282449385169545</v>
      </c>
      <c r="F18" s="113">
        <f t="shared" si="13"/>
        <v>0.5935625362833</v>
      </c>
      <c r="G18" s="113">
        <f t="shared" si="13"/>
        <v>0.44138381201044385</v>
      </c>
      <c r="H18" s="113">
        <f t="shared" si="13"/>
        <v>1.91072618254497</v>
      </c>
      <c r="I18" s="113">
        <f t="shared" si="13"/>
        <v>0.7811168770815584</v>
      </c>
      <c r="J18" s="113">
        <f t="shared" si="13"/>
        <v>0.435736188347799</v>
      </c>
      <c r="K18" s="113">
        <f t="shared" si="13"/>
        <v>1.5574221136224802</v>
      </c>
      <c r="L18" s="113">
        <f t="shared" si="13"/>
        <v>1.1337009676412444</v>
      </c>
      <c r="M18" s="113">
        <f t="shared" si="13"/>
        <v>0.9501793156925463</v>
      </c>
      <c r="N18" s="113">
        <f t="shared" si="13"/>
        <v>0.622868990938412</v>
      </c>
      <c r="O18" s="114">
        <f t="shared" si="13"/>
        <v>0.07754689469678926</v>
      </c>
      <c r="P18" s="115">
        <f t="shared" si="13"/>
        <v>0.28252785648707734</v>
      </c>
      <c r="Q18" s="116">
        <f t="shared" si="13"/>
        <v>0.28252785648707734</v>
      </c>
      <c r="R18" s="62"/>
      <c r="S18" s="113">
        <f>S16/S17</f>
        <v>0.5663137640833726</v>
      </c>
      <c r="T18" s="105">
        <f>T16/T17</f>
        <v>0.24446631459627602</v>
      </c>
      <c r="U18" s="105">
        <f>U16/U17</f>
        <v>0.21322045301637138</v>
      </c>
      <c r="V18" s="62"/>
      <c r="W18" s="62"/>
      <c r="X18" s="62"/>
      <c r="Y18" s="62"/>
      <c r="Z18" s="26"/>
    </row>
    <row r="19" spans="1:26" s="16" customFormat="1" ht="14.25" customHeight="1">
      <c r="A19" s="175"/>
      <c r="B19" s="171" t="s">
        <v>25</v>
      </c>
      <c r="C19" s="172"/>
      <c r="D19" s="83">
        <f>D22+D25</f>
        <v>662748</v>
      </c>
      <c r="E19" s="83">
        <f aca="true" t="shared" si="14" ref="E19:Q19">E22+E25</f>
        <v>395871</v>
      </c>
      <c r="F19" s="83">
        <f t="shared" si="14"/>
        <v>637258</v>
      </c>
      <c r="G19" s="83">
        <f t="shared" si="14"/>
        <v>543583</v>
      </c>
      <c r="H19" s="83">
        <f>H22+H25</f>
        <v>455238</v>
      </c>
      <c r="I19" s="83">
        <f t="shared" si="14"/>
        <v>636292</v>
      </c>
      <c r="J19" s="83">
        <f t="shared" si="14"/>
        <v>410900</v>
      </c>
      <c r="K19" s="83">
        <f t="shared" si="14"/>
        <v>626134</v>
      </c>
      <c r="L19" s="83">
        <f t="shared" si="14"/>
        <v>369863</v>
      </c>
      <c r="M19" s="83">
        <f t="shared" si="14"/>
        <v>667030</v>
      </c>
      <c r="N19" s="83">
        <f t="shared" si="14"/>
        <v>440591</v>
      </c>
      <c r="O19" s="84">
        <f t="shared" si="14"/>
        <v>453508</v>
      </c>
      <c r="P19" s="85">
        <f t="shared" si="14"/>
        <v>6299016</v>
      </c>
      <c r="Q19" s="86">
        <f t="shared" si="14"/>
        <v>6299016</v>
      </c>
      <c r="R19" s="72"/>
      <c r="S19" s="83">
        <f aca="true" t="shared" si="15" ref="S19:U20">S22+S25</f>
        <v>6299016</v>
      </c>
      <c r="T19" s="83">
        <f t="shared" si="15"/>
        <v>2968026</v>
      </c>
      <c r="U19" s="83">
        <f t="shared" si="15"/>
        <v>1058619</v>
      </c>
      <c r="V19" s="72"/>
      <c r="W19" s="72"/>
      <c r="X19" s="72"/>
      <c r="Y19" s="72"/>
      <c r="Z19" s="32" t="e">
        <f>Z22+Z25</f>
        <v>#REF!</v>
      </c>
    </row>
    <row r="20" spans="1:26" ht="14.25" customHeight="1">
      <c r="A20" s="175"/>
      <c r="B20" s="173"/>
      <c r="C20" s="174"/>
      <c r="D20" s="87">
        <f>SUM(D23,D26)</f>
        <v>642758</v>
      </c>
      <c r="E20" s="87">
        <f aca="true" t="shared" si="16" ref="E20:Q20">SUM(E23,E26)</f>
        <v>643497</v>
      </c>
      <c r="F20" s="87">
        <f t="shared" si="16"/>
        <v>448698</v>
      </c>
      <c r="G20" s="87">
        <f t="shared" si="16"/>
        <v>647551</v>
      </c>
      <c r="H20" s="87">
        <f t="shared" si="16"/>
        <v>593309</v>
      </c>
      <c r="I20" s="87">
        <f t="shared" si="16"/>
        <v>459428</v>
      </c>
      <c r="J20" s="87">
        <f t="shared" si="16"/>
        <v>608727</v>
      </c>
      <c r="K20" s="87">
        <f t="shared" si="16"/>
        <v>491988</v>
      </c>
      <c r="L20" s="87">
        <f t="shared" si="16"/>
        <v>482743</v>
      </c>
      <c r="M20" s="87">
        <f t="shared" si="16"/>
        <v>683963</v>
      </c>
      <c r="N20" s="87">
        <f t="shared" si="16"/>
        <v>471206</v>
      </c>
      <c r="O20" s="88">
        <f t="shared" si="16"/>
        <v>791356</v>
      </c>
      <c r="P20" s="89">
        <f t="shared" si="16"/>
        <v>6965224</v>
      </c>
      <c r="Q20" s="90">
        <f t="shared" si="16"/>
        <v>6965224</v>
      </c>
      <c r="R20" s="62"/>
      <c r="S20" s="91">
        <f t="shared" si="15"/>
        <v>3435241</v>
      </c>
      <c r="T20" s="91">
        <f t="shared" si="15"/>
        <v>3529983</v>
      </c>
      <c r="U20" s="91">
        <f t="shared" si="15"/>
        <v>1286255</v>
      </c>
      <c r="V20" s="62"/>
      <c r="W20" s="62"/>
      <c r="X20" s="62"/>
      <c r="Y20" s="62"/>
      <c r="Z20" s="23" t="e">
        <f>Z23+Z26</f>
        <v>#REF!</v>
      </c>
    </row>
    <row r="21" spans="1:26" ht="14.25" customHeight="1">
      <c r="A21" s="175"/>
      <c r="B21" s="173"/>
      <c r="C21" s="174"/>
      <c r="D21" s="92">
        <f aca="true" t="shared" si="17" ref="D21:Q21">D19/D20</f>
        <v>1.0311003519209407</v>
      </c>
      <c r="E21" s="92">
        <f t="shared" si="17"/>
        <v>0.6151870171888913</v>
      </c>
      <c r="F21" s="92">
        <f t="shared" si="17"/>
        <v>1.4202381111571702</v>
      </c>
      <c r="G21" s="92">
        <f t="shared" si="17"/>
        <v>0.8394443063171858</v>
      </c>
      <c r="H21" s="92">
        <f t="shared" si="17"/>
        <v>0.7672865235484376</v>
      </c>
      <c r="I21" s="92">
        <f t="shared" si="17"/>
        <v>1.3849656529423544</v>
      </c>
      <c r="J21" s="92">
        <f t="shared" si="17"/>
        <v>0.6750152367153092</v>
      </c>
      <c r="K21" s="92">
        <f t="shared" si="17"/>
        <v>1.2726611218159793</v>
      </c>
      <c r="L21" s="92">
        <f t="shared" si="17"/>
        <v>0.7661695767727341</v>
      </c>
      <c r="M21" s="92">
        <f t="shared" si="17"/>
        <v>0.9752428128422151</v>
      </c>
      <c r="N21" s="92">
        <f t="shared" si="17"/>
        <v>0.9350284164463101</v>
      </c>
      <c r="O21" s="93">
        <f t="shared" si="17"/>
        <v>0.5730770980443695</v>
      </c>
      <c r="P21" s="94">
        <f t="shared" si="17"/>
        <v>0.9043522505521717</v>
      </c>
      <c r="Q21" s="95">
        <f t="shared" si="17"/>
        <v>0.9043522505521717</v>
      </c>
      <c r="R21" s="62"/>
      <c r="S21" s="92">
        <f>S19/S20</f>
        <v>1.8336460236705372</v>
      </c>
      <c r="T21" s="92">
        <f>T19/T20</f>
        <v>0.8408046157729372</v>
      </c>
      <c r="U21" s="92">
        <f>U19/U20</f>
        <v>0.8230242059311723</v>
      </c>
      <c r="V21" s="62"/>
      <c r="W21" s="62"/>
      <c r="X21" s="62"/>
      <c r="Y21" s="62"/>
      <c r="Z21" s="26"/>
    </row>
    <row r="22" spans="1:26" s="16" customFormat="1" ht="14.25">
      <c r="A22" s="175"/>
      <c r="B22" s="18"/>
      <c r="C22" s="177" t="s">
        <v>0</v>
      </c>
      <c r="D22" s="149">
        <v>169980</v>
      </c>
      <c r="E22" s="149">
        <v>139498</v>
      </c>
      <c r="F22" s="149">
        <v>173469</v>
      </c>
      <c r="G22" s="160">
        <v>151940</v>
      </c>
      <c r="H22" s="149">
        <v>166294</v>
      </c>
      <c r="I22" s="149">
        <v>158727</v>
      </c>
      <c r="J22" s="149">
        <v>174708</v>
      </c>
      <c r="K22" s="149">
        <v>159769</v>
      </c>
      <c r="L22" s="149">
        <v>146414</v>
      </c>
      <c r="M22" s="149">
        <v>163945</v>
      </c>
      <c r="N22" s="149">
        <v>165339</v>
      </c>
      <c r="O22" s="159">
        <v>151419</v>
      </c>
      <c r="P22" s="96">
        <f>SUM(D22:O22)</f>
        <v>1921502</v>
      </c>
      <c r="Q22" s="97">
        <f>SUM(D22:O22)</f>
        <v>1921502</v>
      </c>
      <c r="R22" s="72"/>
      <c r="S22" s="98">
        <f>SUM(D22:O22)</f>
        <v>1921502</v>
      </c>
      <c r="T22" s="98">
        <f>SUM(J22:O22)</f>
        <v>961594</v>
      </c>
      <c r="U22" s="98">
        <f>SUM(D22:E22)</f>
        <v>309478</v>
      </c>
      <c r="V22" s="72"/>
      <c r="W22" s="72"/>
      <c r="X22" s="72"/>
      <c r="Y22" s="72"/>
      <c r="Z22" s="30" t="e">
        <f>#REF!+T22</f>
        <v>#REF!</v>
      </c>
    </row>
    <row r="23" spans="1:26" ht="14.25">
      <c r="A23" s="175"/>
      <c r="B23" s="13"/>
      <c r="C23" s="179"/>
      <c r="D23" s="99">
        <v>147262</v>
      </c>
      <c r="E23" s="99">
        <v>139979</v>
      </c>
      <c r="F23" s="99">
        <v>148711</v>
      </c>
      <c r="G23" s="99">
        <v>156768</v>
      </c>
      <c r="H23" s="99">
        <v>151997</v>
      </c>
      <c r="I23" s="99">
        <v>159257</v>
      </c>
      <c r="J23" s="99">
        <v>157034</v>
      </c>
      <c r="K23" s="99">
        <v>150196</v>
      </c>
      <c r="L23" s="99">
        <v>142420</v>
      </c>
      <c r="M23" s="99">
        <v>166113</v>
      </c>
      <c r="N23" s="99">
        <v>168965</v>
      </c>
      <c r="O23" s="100">
        <v>153250</v>
      </c>
      <c r="P23" s="101">
        <f>SUM(D23:O23)</f>
        <v>1841952</v>
      </c>
      <c r="Q23" s="102">
        <f>SUM(D23:O23)</f>
        <v>1841952</v>
      </c>
      <c r="R23" s="62"/>
      <c r="S23" s="77">
        <f>SUM(D23:I23)</f>
        <v>903974</v>
      </c>
      <c r="T23" s="77">
        <f>SUM(J23:O23)</f>
        <v>937978</v>
      </c>
      <c r="U23" s="77">
        <f>SUM(D23:E23)</f>
        <v>287241</v>
      </c>
      <c r="V23" s="62"/>
      <c r="W23" s="62"/>
      <c r="X23" s="62"/>
      <c r="Y23" s="62"/>
      <c r="Z23" s="23" t="e">
        <f>#REF!+T23</f>
        <v>#REF!</v>
      </c>
    </row>
    <row r="24" spans="1:26" ht="14.25">
      <c r="A24" s="175"/>
      <c r="B24" s="13"/>
      <c r="C24" s="180"/>
      <c r="D24" s="105">
        <f aca="true" t="shared" si="18" ref="D24:Q24">D22/D23</f>
        <v>1.1542692615881898</v>
      </c>
      <c r="E24" s="105">
        <f t="shared" si="18"/>
        <v>0.9965637702798277</v>
      </c>
      <c r="F24" s="106">
        <f t="shared" si="18"/>
        <v>1.1664839857172637</v>
      </c>
      <c r="G24" s="105">
        <f t="shared" si="18"/>
        <v>0.9692028985507246</v>
      </c>
      <c r="H24" s="105">
        <f t="shared" si="18"/>
        <v>1.0940610669947433</v>
      </c>
      <c r="I24" s="105">
        <f t="shared" si="18"/>
        <v>0.9966720458127429</v>
      </c>
      <c r="J24" s="105">
        <f t="shared" si="18"/>
        <v>1.1125488747659742</v>
      </c>
      <c r="K24" s="105">
        <f t="shared" si="18"/>
        <v>1.0637367173559882</v>
      </c>
      <c r="L24" s="105">
        <f t="shared" si="18"/>
        <v>1.0280438140710575</v>
      </c>
      <c r="M24" s="105">
        <f t="shared" si="18"/>
        <v>0.9869486433933528</v>
      </c>
      <c r="N24" s="105">
        <f t="shared" si="18"/>
        <v>0.9785399343059213</v>
      </c>
      <c r="O24" s="107">
        <f t="shared" si="18"/>
        <v>0.9880522022838499</v>
      </c>
      <c r="P24" s="108">
        <f t="shared" si="18"/>
        <v>1.043187878945814</v>
      </c>
      <c r="Q24" s="109">
        <f t="shared" si="18"/>
        <v>1.043187878945814</v>
      </c>
      <c r="R24" s="62"/>
      <c r="S24" s="105">
        <f>S22/S23</f>
        <v>2.1256164447207553</v>
      </c>
      <c r="T24" s="105">
        <f>T22/T23</f>
        <v>1.0251775627999804</v>
      </c>
      <c r="U24" s="105">
        <f>U22/U23</f>
        <v>1.0774158285203017</v>
      </c>
      <c r="V24" s="62"/>
      <c r="W24" s="62"/>
      <c r="X24" s="62"/>
      <c r="Y24" s="62"/>
      <c r="Z24" s="27"/>
    </row>
    <row r="25" spans="1:26" s="16" customFormat="1" ht="14.25">
      <c r="A25" s="175"/>
      <c r="B25" s="18"/>
      <c r="C25" s="178" t="s">
        <v>4</v>
      </c>
      <c r="D25" s="149">
        <v>492768</v>
      </c>
      <c r="E25" s="149">
        <v>256373</v>
      </c>
      <c r="F25" s="149">
        <v>463789</v>
      </c>
      <c r="G25" s="149">
        <v>391643</v>
      </c>
      <c r="H25" s="149">
        <v>288944</v>
      </c>
      <c r="I25" s="149">
        <v>477565</v>
      </c>
      <c r="J25" s="149">
        <v>236192</v>
      </c>
      <c r="K25" s="149">
        <v>466365</v>
      </c>
      <c r="L25" s="149">
        <v>223449</v>
      </c>
      <c r="M25" s="149">
        <v>503085</v>
      </c>
      <c r="N25" s="149">
        <v>275252</v>
      </c>
      <c r="O25" s="159">
        <v>302089</v>
      </c>
      <c r="P25" s="110">
        <f>SUM(D25:O25)</f>
        <v>4377514</v>
      </c>
      <c r="Q25" s="111">
        <f>SUM(D25:O25)</f>
        <v>4377514</v>
      </c>
      <c r="R25" s="72"/>
      <c r="S25" s="112">
        <f>SUM(D25:O25)</f>
        <v>4377514</v>
      </c>
      <c r="T25" s="112">
        <f>SUM(J25:O25)</f>
        <v>2006432</v>
      </c>
      <c r="U25" s="112">
        <f>SUM(D25:E25)</f>
        <v>749141</v>
      </c>
      <c r="V25" s="72"/>
      <c r="W25" s="72"/>
      <c r="X25" s="72"/>
      <c r="Y25" s="72"/>
      <c r="Z25" s="33" t="e">
        <f>#REF!+T25</f>
        <v>#REF!</v>
      </c>
    </row>
    <row r="26" spans="1:26" ht="14.25">
      <c r="A26" s="175"/>
      <c r="B26" s="13"/>
      <c r="C26" s="179"/>
      <c r="D26" s="99">
        <v>495496</v>
      </c>
      <c r="E26" s="99">
        <v>503518</v>
      </c>
      <c r="F26" s="99">
        <v>299987</v>
      </c>
      <c r="G26" s="99">
        <v>490783</v>
      </c>
      <c r="H26" s="99">
        <v>441312</v>
      </c>
      <c r="I26" s="99">
        <v>300171</v>
      </c>
      <c r="J26" s="99">
        <v>451693</v>
      </c>
      <c r="K26" s="99">
        <v>341792</v>
      </c>
      <c r="L26" s="99">
        <v>340323</v>
      </c>
      <c r="M26" s="99">
        <v>517850</v>
      </c>
      <c r="N26" s="99">
        <v>302241</v>
      </c>
      <c r="O26" s="100">
        <v>638106</v>
      </c>
      <c r="P26" s="101">
        <f>SUM(D26:O26)</f>
        <v>5123272</v>
      </c>
      <c r="Q26" s="102">
        <f>SUM(D26:O26)</f>
        <v>5123272</v>
      </c>
      <c r="R26" s="62"/>
      <c r="S26" s="77">
        <f>SUM(D26:I26)</f>
        <v>2531267</v>
      </c>
      <c r="T26" s="77">
        <f>SUM(J26:O26)</f>
        <v>2592005</v>
      </c>
      <c r="U26" s="103">
        <f>SUM(D26:E26)</f>
        <v>999014</v>
      </c>
      <c r="V26" s="104"/>
      <c r="W26" s="62"/>
      <c r="X26" s="62"/>
      <c r="Y26" s="62"/>
      <c r="Z26" s="23" t="e">
        <f>#REF!+T26</f>
        <v>#REF!</v>
      </c>
    </row>
    <row r="27" spans="1:26" ht="14.25">
      <c r="A27" s="176"/>
      <c r="B27" s="14"/>
      <c r="C27" s="181"/>
      <c r="D27" s="113">
        <f aca="true" t="shared" si="19" ref="D27:Q27">D25/D26</f>
        <v>0.9944944056056961</v>
      </c>
      <c r="E27" s="113">
        <f t="shared" si="19"/>
        <v>0.5091635254350391</v>
      </c>
      <c r="F27" s="113">
        <f t="shared" si="19"/>
        <v>1.5460303279808791</v>
      </c>
      <c r="G27" s="113">
        <f t="shared" si="19"/>
        <v>0.7979962631142481</v>
      </c>
      <c r="H27" s="113">
        <f t="shared" si="19"/>
        <v>0.6547385976361395</v>
      </c>
      <c r="I27" s="113">
        <f t="shared" si="19"/>
        <v>1.5909764767415906</v>
      </c>
      <c r="J27" s="113">
        <f t="shared" si="19"/>
        <v>0.5229038306991696</v>
      </c>
      <c r="K27" s="113">
        <f t="shared" si="19"/>
        <v>1.3644702041007397</v>
      </c>
      <c r="L27" s="113">
        <f t="shared" si="19"/>
        <v>0.6565791909450728</v>
      </c>
      <c r="M27" s="113">
        <f t="shared" si="19"/>
        <v>0.971487882591484</v>
      </c>
      <c r="N27" s="113">
        <f t="shared" si="19"/>
        <v>0.9107037099533154</v>
      </c>
      <c r="O27" s="114">
        <f t="shared" si="19"/>
        <v>0.4734150752382833</v>
      </c>
      <c r="P27" s="115">
        <f t="shared" si="19"/>
        <v>0.8544371643746418</v>
      </c>
      <c r="Q27" s="116">
        <f t="shared" si="19"/>
        <v>0.8544371643746418</v>
      </c>
      <c r="R27" s="62"/>
      <c r="S27" s="113">
        <f>S25/S26</f>
        <v>1.7293766323347162</v>
      </c>
      <c r="T27" s="113">
        <f>T25/T26</f>
        <v>0.7740849265337065</v>
      </c>
      <c r="U27" s="113">
        <f>U25/U26</f>
        <v>0.7498803820567079</v>
      </c>
      <c r="V27" s="62"/>
      <c r="W27" s="62"/>
      <c r="X27" s="62"/>
      <c r="Y27" s="62"/>
      <c r="Z27" s="26"/>
    </row>
    <row r="28" spans="1:26" s="16" customFormat="1" ht="13.5" customHeight="1">
      <c r="A28" s="186" t="s">
        <v>26</v>
      </c>
      <c r="B28" s="187"/>
      <c r="C28" s="187"/>
      <c r="D28" s="117">
        <f>D31+D43</f>
        <v>544889</v>
      </c>
      <c r="E28" s="117">
        <f aca="true" t="shared" si="20" ref="E28:P28">E31+E43</f>
        <v>568972</v>
      </c>
      <c r="F28" s="118">
        <f t="shared" si="20"/>
        <v>570279</v>
      </c>
      <c r="G28" s="118">
        <f t="shared" si="20"/>
        <v>592642</v>
      </c>
      <c r="H28" s="98">
        <f>H31+H43</f>
        <v>531961</v>
      </c>
      <c r="I28" s="98">
        <f t="shared" si="20"/>
        <v>568221</v>
      </c>
      <c r="J28" s="98">
        <f t="shared" si="20"/>
        <v>617876</v>
      </c>
      <c r="K28" s="98">
        <f t="shared" si="20"/>
        <v>527596</v>
      </c>
      <c r="L28" s="98">
        <f t="shared" si="20"/>
        <v>560608</v>
      </c>
      <c r="M28" s="98">
        <f t="shared" si="20"/>
        <v>580907</v>
      </c>
      <c r="N28" s="98">
        <f t="shared" si="20"/>
        <v>590091</v>
      </c>
      <c r="O28" s="119">
        <f t="shared" si="20"/>
        <v>621672</v>
      </c>
      <c r="P28" s="96">
        <f t="shared" si="20"/>
        <v>6875714</v>
      </c>
      <c r="Q28" s="97">
        <f>Q31+Q43</f>
        <v>6875714</v>
      </c>
      <c r="R28" s="72"/>
      <c r="S28" s="98">
        <f aca="true" t="shared" si="21" ref="S28:U29">S31+S43</f>
        <v>6798849</v>
      </c>
      <c r="T28" s="98">
        <f t="shared" si="21"/>
        <v>3498750</v>
      </c>
      <c r="U28" s="98">
        <f t="shared" si="21"/>
        <v>1113861</v>
      </c>
      <c r="V28" s="72"/>
      <c r="W28" s="72"/>
      <c r="X28" s="72"/>
      <c r="Y28" s="72"/>
      <c r="Z28" s="30" t="e">
        <f>#REF!+T28</f>
        <v>#REF!</v>
      </c>
    </row>
    <row r="29" spans="1:26" ht="13.5" customHeight="1">
      <c r="A29" s="188"/>
      <c r="B29" s="189"/>
      <c r="C29" s="189"/>
      <c r="D29" s="73">
        <f aca="true" t="shared" si="22" ref="D29:P29">D32+D44</f>
        <v>436934</v>
      </c>
      <c r="E29" s="120">
        <f t="shared" si="22"/>
        <v>456516</v>
      </c>
      <c r="F29" s="120">
        <f t="shared" si="22"/>
        <v>457387</v>
      </c>
      <c r="G29" s="120">
        <f t="shared" si="22"/>
        <v>474676</v>
      </c>
      <c r="H29" s="120">
        <f t="shared" si="22"/>
        <v>469558</v>
      </c>
      <c r="I29" s="120">
        <f t="shared" si="22"/>
        <v>449055</v>
      </c>
      <c r="J29" s="120">
        <f t="shared" si="22"/>
        <v>580921</v>
      </c>
      <c r="K29" s="120">
        <f t="shared" si="22"/>
        <v>527651</v>
      </c>
      <c r="L29" s="120">
        <f t="shared" si="22"/>
        <v>543677</v>
      </c>
      <c r="M29" s="120">
        <f t="shared" si="22"/>
        <v>584776</v>
      </c>
      <c r="N29" s="120">
        <f t="shared" si="22"/>
        <v>588214</v>
      </c>
      <c r="O29" s="121">
        <f t="shared" si="22"/>
        <v>589419</v>
      </c>
      <c r="P29" s="75">
        <f t="shared" si="22"/>
        <v>6158784</v>
      </c>
      <c r="Q29" s="102">
        <f>Q32+Q44</f>
        <v>6158784</v>
      </c>
      <c r="R29" s="62"/>
      <c r="S29" s="77">
        <f t="shared" si="21"/>
        <v>2744126</v>
      </c>
      <c r="T29" s="77">
        <f t="shared" si="21"/>
        <v>3414658</v>
      </c>
      <c r="U29" s="77">
        <f t="shared" si="21"/>
        <v>893450</v>
      </c>
      <c r="V29" s="62"/>
      <c r="W29" s="62"/>
      <c r="X29" s="62"/>
      <c r="Y29" s="62"/>
      <c r="Z29" s="23" t="e">
        <f>#REF!+T29</f>
        <v>#REF!</v>
      </c>
    </row>
    <row r="30" spans="1:26" ht="13.5" customHeight="1">
      <c r="A30" s="188"/>
      <c r="B30" s="189"/>
      <c r="C30" s="189"/>
      <c r="D30" s="79">
        <f aca="true" t="shared" si="23" ref="D30:Q30">D28/D29</f>
        <v>1.2470739287855832</v>
      </c>
      <c r="E30" s="79">
        <f t="shared" si="23"/>
        <v>1.246335287262659</v>
      </c>
      <c r="F30" s="79">
        <f t="shared" si="23"/>
        <v>1.2468194329965652</v>
      </c>
      <c r="G30" s="79">
        <f t="shared" si="23"/>
        <v>1.2485189897951445</v>
      </c>
      <c r="H30" s="79">
        <f t="shared" si="23"/>
        <v>1.1328973204588144</v>
      </c>
      <c r="I30" s="79">
        <f t="shared" si="23"/>
        <v>1.2653706116177306</v>
      </c>
      <c r="J30" s="79">
        <f t="shared" si="23"/>
        <v>1.0636145017997283</v>
      </c>
      <c r="K30" s="79">
        <f t="shared" si="23"/>
        <v>0.9998957644352043</v>
      </c>
      <c r="L30" s="79">
        <f t="shared" si="23"/>
        <v>1.0311416521206525</v>
      </c>
      <c r="M30" s="79">
        <f t="shared" si="23"/>
        <v>0.9933837914004678</v>
      </c>
      <c r="N30" s="79">
        <f t="shared" si="23"/>
        <v>1.0031910155147616</v>
      </c>
      <c r="O30" s="80">
        <f t="shared" si="23"/>
        <v>1.0547199869702197</v>
      </c>
      <c r="P30" s="81">
        <f t="shared" si="23"/>
        <v>1.1164077194459165</v>
      </c>
      <c r="Q30" s="116">
        <f t="shared" si="23"/>
        <v>1.1164077194459165</v>
      </c>
      <c r="R30" s="62"/>
      <c r="S30" s="79">
        <f>S28/S29</f>
        <v>2.477600882758299</v>
      </c>
      <c r="T30" s="79">
        <f>T28/T29</f>
        <v>1.0246267708215582</v>
      </c>
      <c r="U30" s="79">
        <f>U28/U29</f>
        <v>1.246696513515026</v>
      </c>
      <c r="V30" s="62"/>
      <c r="W30" s="62"/>
      <c r="X30" s="62"/>
      <c r="Y30" s="62"/>
      <c r="Z30" s="25"/>
    </row>
    <row r="31" spans="1:26" s="16" customFormat="1" ht="14.25" customHeight="1">
      <c r="A31" s="175"/>
      <c r="B31" s="182" t="s">
        <v>27</v>
      </c>
      <c r="C31" s="183"/>
      <c r="D31" s="122">
        <f>D34+D37+D40</f>
        <v>135282</v>
      </c>
      <c r="E31" s="122">
        <f aca="true" t="shared" si="24" ref="E31:Q31">E34+E37+E40</f>
        <v>144111</v>
      </c>
      <c r="F31" s="122">
        <f t="shared" si="24"/>
        <v>146497</v>
      </c>
      <c r="G31" s="122">
        <f t="shared" si="24"/>
        <v>193206</v>
      </c>
      <c r="H31" s="122">
        <f>H34+H37+H40</f>
        <v>170296</v>
      </c>
      <c r="I31" s="122">
        <f t="shared" si="24"/>
        <v>190053</v>
      </c>
      <c r="J31" s="122">
        <f t="shared" si="24"/>
        <v>202116</v>
      </c>
      <c r="K31" s="122">
        <f t="shared" si="24"/>
        <v>154362</v>
      </c>
      <c r="L31" s="122">
        <f t="shared" si="24"/>
        <v>175217</v>
      </c>
      <c r="M31" s="122">
        <f t="shared" si="24"/>
        <v>170676</v>
      </c>
      <c r="N31" s="122">
        <f t="shared" si="24"/>
        <v>176825</v>
      </c>
      <c r="O31" s="123">
        <f t="shared" si="24"/>
        <v>179070</v>
      </c>
      <c r="P31" s="124">
        <f t="shared" si="24"/>
        <v>2037711</v>
      </c>
      <c r="Q31" s="125">
        <f t="shared" si="24"/>
        <v>2037711</v>
      </c>
      <c r="R31" s="72"/>
      <c r="S31" s="122">
        <f aca="true" t="shared" si="25" ref="S31:U32">S34+S37+S40</f>
        <v>2005556</v>
      </c>
      <c r="T31" s="122">
        <f t="shared" si="25"/>
        <v>1058266</v>
      </c>
      <c r="U31" s="122">
        <f t="shared" si="25"/>
        <v>279393</v>
      </c>
      <c r="V31" s="72"/>
      <c r="W31" s="72"/>
      <c r="X31" s="72"/>
      <c r="Y31" s="72"/>
      <c r="Z31" s="32" t="e">
        <f>Z34+Z37+Z40</f>
        <v>#REF!</v>
      </c>
    </row>
    <row r="32" spans="1:26" ht="14.25" customHeight="1">
      <c r="A32" s="175"/>
      <c r="B32" s="184"/>
      <c r="C32" s="185"/>
      <c r="D32" s="126">
        <f>SUM(D35,D38,D41)</f>
        <v>109035</v>
      </c>
      <c r="E32" s="126">
        <f aca="true" t="shared" si="26" ref="E32:Q32">SUM(E35,E38,E41)</f>
        <v>111902</v>
      </c>
      <c r="F32" s="126">
        <f t="shared" si="26"/>
        <v>95658</v>
      </c>
      <c r="G32" s="126">
        <f t="shared" si="26"/>
        <v>128233</v>
      </c>
      <c r="H32" s="126">
        <f t="shared" si="26"/>
        <v>125133</v>
      </c>
      <c r="I32" s="126">
        <f t="shared" si="26"/>
        <v>112903</v>
      </c>
      <c r="J32" s="126">
        <f t="shared" si="26"/>
        <v>161071</v>
      </c>
      <c r="K32" s="126">
        <f t="shared" si="26"/>
        <v>150942</v>
      </c>
      <c r="L32" s="126">
        <f t="shared" si="26"/>
        <v>137455</v>
      </c>
      <c r="M32" s="126">
        <f t="shared" si="26"/>
        <v>156831</v>
      </c>
      <c r="N32" s="126">
        <f t="shared" si="26"/>
        <v>160402</v>
      </c>
      <c r="O32" s="127">
        <f t="shared" si="26"/>
        <v>146549</v>
      </c>
      <c r="P32" s="128">
        <f t="shared" si="26"/>
        <v>1596114</v>
      </c>
      <c r="Q32" s="129">
        <f t="shared" si="26"/>
        <v>1596114</v>
      </c>
      <c r="R32" s="62"/>
      <c r="S32" s="130">
        <f t="shared" si="25"/>
        <v>682864</v>
      </c>
      <c r="T32" s="130">
        <f t="shared" si="25"/>
        <v>913250</v>
      </c>
      <c r="U32" s="130">
        <f t="shared" si="25"/>
        <v>220937</v>
      </c>
      <c r="V32" s="62"/>
      <c r="W32" s="62"/>
      <c r="X32" s="62"/>
      <c r="Y32" s="62"/>
      <c r="Z32" s="23" t="e">
        <f>Z35+Z38+Z41</f>
        <v>#REF!</v>
      </c>
    </row>
    <row r="33" spans="1:26" ht="14.25" customHeight="1">
      <c r="A33" s="175"/>
      <c r="B33" s="184"/>
      <c r="C33" s="185"/>
      <c r="D33" s="131">
        <f aca="true" t="shared" si="27" ref="D33:Q33">D31/D32</f>
        <v>1.240720869445591</v>
      </c>
      <c r="E33" s="131">
        <f t="shared" si="27"/>
        <v>1.287832210326893</v>
      </c>
      <c r="F33" s="131">
        <f t="shared" si="27"/>
        <v>1.531466265236572</v>
      </c>
      <c r="G33" s="131">
        <f t="shared" si="27"/>
        <v>1.5066792479314997</v>
      </c>
      <c r="H33" s="131">
        <f t="shared" si="27"/>
        <v>1.360919981140067</v>
      </c>
      <c r="I33" s="131">
        <f t="shared" si="27"/>
        <v>1.6833299380884477</v>
      </c>
      <c r="J33" s="131">
        <f t="shared" si="27"/>
        <v>1.2548255117308516</v>
      </c>
      <c r="K33" s="131">
        <f t="shared" si="27"/>
        <v>1.0226577095838136</v>
      </c>
      <c r="L33" s="131">
        <f t="shared" si="27"/>
        <v>1.274722636499218</v>
      </c>
      <c r="M33" s="131">
        <f t="shared" si="27"/>
        <v>1.0882797406125064</v>
      </c>
      <c r="N33" s="131">
        <f t="shared" si="27"/>
        <v>1.102386503908929</v>
      </c>
      <c r="O33" s="132">
        <f t="shared" si="27"/>
        <v>1.2219121249547933</v>
      </c>
      <c r="P33" s="133">
        <f t="shared" si="27"/>
        <v>1.2766700874749548</v>
      </c>
      <c r="Q33" s="134">
        <f t="shared" si="27"/>
        <v>1.2766700874749548</v>
      </c>
      <c r="R33" s="62"/>
      <c r="S33" s="131">
        <f>S31/S32</f>
        <v>2.936977201902575</v>
      </c>
      <c r="T33" s="131">
        <f>T31/T32</f>
        <v>1.1587911305776075</v>
      </c>
      <c r="U33" s="131">
        <f>U31/U32</f>
        <v>1.2645822112185827</v>
      </c>
      <c r="V33" s="62"/>
      <c r="W33" s="62"/>
      <c r="X33" s="62"/>
      <c r="Y33" s="62"/>
      <c r="Z33" s="26"/>
    </row>
    <row r="34" spans="1:26" s="16" customFormat="1" ht="14.25" customHeight="1">
      <c r="A34" s="175"/>
      <c r="B34" s="194"/>
      <c r="C34" s="177" t="s">
        <v>0</v>
      </c>
      <c r="D34" s="150">
        <v>32900</v>
      </c>
      <c r="E34" s="150">
        <v>38080</v>
      </c>
      <c r="F34" s="150">
        <v>35080</v>
      </c>
      <c r="G34" s="150">
        <v>63260</v>
      </c>
      <c r="H34" s="150">
        <v>47920</v>
      </c>
      <c r="I34" s="150">
        <v>53740</v>
      </c>
      <c r="J34" s="150">
        <v>66080</v>
      </c>
      <c r="K34" s="150">
        <v>45940</v>
      </c>
      <c r="L34" s="150">
        <v>56280</v>
      </c>
      <c r="M34" s="150">
        <v>57000</v>
      </c>
      <c r="N34" s="150">
        <v>53400</v>
      </c>
      <c r="O34" s="154">
        <v>62480</v>
      </c>
      <c r="P34" s="96">
        <f>SUM(D34:O34)</f>
        <v>612160</v>
      </c>
      <c r="Q34" s="97">
        <f>SUM(D34:O34)</f>
        <v>612160</v>
      </c>
      <c r="R34" s="72"/>
      <c r="S34" s="98">
        <f>SUM(D34:O34)</f>
        <v>612160</v>
      </c>
      <c r="T34" s="98">
        <f>SUM(J34:O34)</f>
        <v>341180</v>
      </c>
      <c r="U34" s="98">
        <f>SUM(D34:E34)</f>
        <v>70980</v>
      </c>
      <c r="V34" s="72"/>
      <c r="W34" s="72"/>
      <c r="X34" s="72"/>
      <c r="Y34" s="72"/>
      <c r="Z34" s="30" t="e">
        <f>#REF!+T34</f>
        <v>#REF!</v>
      </c>
    </row>
    <row r="35" spans="1:26" ht="14.25" customHeight="1">
      <c r="A35" s="175"/>
      <c r="B35" s="194"/>
      <c r="C35" s="178"/>
      <c r="D35" s="99">
        <v>24140</v>
      </c>
      <c r="E35" s="99">
        <v>25900</v>
      </c>
      <c r="F35" s="99">
        <v>29220</v>
      </c>
      <c r="G35" s="99">
        <v>30140</v>
      </c>
      <c r="H35" s="99">
        <v>29120</v>
      </c>
      <c r="I35" s="99">
        <v>30260</v>
      </c>
      <c r="J35" s="99">
        <v>38020</v>
      </c>
      <c r="K35" s="99">
        <v>29540</v>
      </c>
      <c r="L35" s="99">
        <v>33840</v>
      </c>
      <c r="M35" s="99">
        <v>36220</v>
      </c>
      <c r="N35" s="99">
        <v>28980</v>
      </c>
      <c r="O35" s="100">
        <v>32960</v>
      </c>
      <c r="P35" s="101">
        <f>SUM(D35:O35)</f>
        <v>368340</v>
      </c>
      <c r="Q35" s="102">
        <f>SUM(D35:O35)</f>
        <v>368340</v>
      </c>
      <c r="R35" s="62"/>
      <c r="S35" s="77">
        <f>SUM(D35:I35)</f>
        <v>168780</v>
      </c>
      <c r="T35" s="77">
        <f>SUM(J35:O35)</f>
        <v>199560</v>
      </c>
      <c r="U35" s="103">
        <f>SUM(D35:E35)</f>
        <v>50040</v>
      </c>
      <c r="V35" s="104"/>
      <c r="W35" s="62"/>
      <c r="X35" s="62"/>
      <c r="Y35" s="62"/>
      <c r="Z35" s="23" t="e">
        <f>#REF!+T35</f>
        <v>#REF!</v>
      </c>
    </row>
    <row r="36" spans="1:26" ht="14.25" customHeight="1">
      <c r="A36" s="175"/>
      <c r="B36" s="194"/>
      <c r="C36" s="178"/>
      <c r="D36" s="105">
        <f aca="true" t="shared" si="28" ref="D36:Q36">D34/D35</f>
        <v>1.3628831814415907</v>
      </c>
      <c r="E36" s="105">
        <f t="shared" si="28"/>
        <v>1.4702702702702704</v>
      </c>
      <c r="F36" s="106">
        <f t="shared" si="28"/>
        <v>1.2005475701574264</v>
      </c>
      <c r="G36" s="105">
        <f t="shared" si="28"/>
        <v>2.0988719309887194</v>
      </c>
      <c r="H36" s="105">
        <f t="shared" si="28"/>
        <v>1.6456043956043955</v>
      </c>
      <c r="I36" s="105">
        <f t="shared" si="28"/>
        <v>1.775941837409121</v>
      </c>
      <c r="J36" s="105">
        <f t="shared" si="28"/>
        <v>1.7380326144134666</v>
      </c>
      <c r="K36" s="105">
        <f t="shared" si="28"/>
        <v>1.5551794177386595</v>
      </c>
      <c r="L36" s="105">
        <f t="shared" si="28"/>
        <v>1.6631205673758864</v>
      </c>
      <c r="M36" s="105">
        <f t="shared" si="28"/>
        <v>1.5737161789066814</v>
      </c>
      <c r="N36" s="105">
        <f t="shared" si="28"/>
        <v>1.8426501035196687</v>
      </c>
      <c r="O36" s="107">
        <f t="shared" si="28"/>
        <v>1.895631067961165</v>
      </c>
      <c r="P36" s="81">
        <f t="shared" si="28"/>
        <v>1.6619427702666014</v>
      </c>
      <c r="Q36" s="82">
        <f t="shared" si="28"/>
        <v>1.6619427702666014</v>
      </c>
      <c r="R36" s="62"/>
      <c r="S36" s="79">
        <f>S34/S35</f>
        <v>3.626970020144567</v>
      </c>
      <c r="T36" s="105">
        <f>T34/T35</f>
        <v>1.709661254760473</v>
      </c>
      <c r="U36" s="105">
        <f>U34/U35</f>
        <v>1.4184652278177459</v>
      </c>
      <c r="V36" s="62"/>
      <c r="W36" s="62"/>
      <c r="X36" s="62"/>
      <c r="Y36" s="62"/>
      <c r="Z36" s="25"/>
    </row>
    <row r="37" spans="1:26" s="16" customFormat="1" ht="14.25" customHeight="1">
      <c r="A37" s="175"/>
      <c r="B37" s="194"/>
      <c r="C37" s="190" t="s">
        <v>4</v>
      </c>
      <c r="D37" s="150">
        <v>94242</v>
      </c>
      <c r="E37" s="150">
        <v>85641</v>
      </c>
      <c r="F37" s="150">
        <v>94487</v>
      </c>
      <c r="G37" s="150">
        <v>114091</v>
      </c>
      <c r="H37" s="150">
        <v>104546</v>
      </c>
      <c r="I37" s="150">
        <v>122423</v>
      </c>
      <c r="J37" s="150">
        <v>123681</v>
      </c>
      <c r="K37" s="150">
        <v>95947</v>
      </c>
      <c r="L37" s="150">
        <v>107467</v>
      </c>
      <c r="M37" s="150">
        <v>101856</v>
      </c>
      <c r="N37" s="150">
        <v>111605</v>
      </c>
      <c r="O37" s="154">
        <v>108075</v>
      </c>
      <c r="P37" s="135">
        <f>SUM(D37:O37)</f>
        <v>1264061</v>
      </c>
      <c r="Q37" s="136">
        <f>SUM(D37:O37)</f>
        <v>1264061</v>
      </c>
      <c r="R37" s="72"/>
      <c r="S37" s="137">
        <f>SUM(D37:O37)</f>
        <v>1264061</v>
      </c>
      <c r="T37" s="137">
        <f>SUM(J37:O37)</f>
        <v>648631</v>
      </c>
      <c r="U37" s="137">
        <f>SUM(D37:E37)</f>
        <v>179883</v>
      </c>
      <c r="V37" s="72"/>
      <c r="W37" s="72"/>
      <c r="X37" s="72"/>
      <c r="Y37" s="72"/>
      <c r="Z37" s="34" t="e">
        <f>#REF!+T37</f>
        <v>#REF!</v>
      </c>
    </row>
    <row r="38" spans="1:26" ht="14.25" customHeight="1">
      <c r="A38" s="175"/>
      <c r="B38" s="194"/>
      <c r="C38" s="178"/>
      <c r="D38" s="99">
        <v>77525</v>
      </c>
      <c r="E38" s="99">
        <v>69577</v>
      </c>
      <c r="F38" s="99">
        <v>47883</v>
      </c>
      <c r="G38" s="99">
        <v>80693</v>
      </c>
      <c r="H38" s="99">
        <v>75933</v>
      </c>
      <c r="I38" s="99">
        <v>68343</v>
      </c>
      <c r="J38" s="99">
        <v>106556</v>
      </c>
      <c r="K38" s="99">
        <v>99132</v>
      </c>
      <c r="L38" s="99">
        <v>90440</v>
      </c>
      <c r="M38" s="99">
        <v>104796</v>
      </c>
      <c r="N38" s="99">
        <v>108257</v>
      </c>
      <c r="O38" s="100">
        <v>99664</v>
      </c>
      <c r="P38" s="101">
        <f>SUM(D38:O38)</f>
        <v>1028799</v>
      </c>
      <c r="Q38" s="102">
        <f>SUM(D38:O38)</f>
        <v>1028799</v>
      </c>
      <c r="R38" s="62"/>
      <c r="S38" s="138">
        <f>SUM(D38:I38)</f>
        <v>419954</v>
      </c>
      <c r="T38" s="138">
        <f>SUM(J38:O38)</f>
        <v>608845</v>
      </c>
      <c r="U38" s="139">
        <f>SUM(D38:E38)</f>
        <v>147102</v>
      </c>
      <c r="V38" s="104"/>
      <c r="W38" s="62"/>
      <c r="X38" s="62"/>
      <c r="Y38" s="62"/>
      <c r="Z38" s="28" t="e">
        <f>#REF!+T38</f>
        <v>#REF!</v>
      </c>
    </row>
    <row r="39" spans="1:26" ht="14.25" customHeight="1">
      <c r="A39" s="175"/>
      <c r="B39" s="194"/>
      <c r="C39" s="191"/>
      <c r="D39" s="105">
        <f aca="true" t="shared" si="29" ref="D39:Q39">D37/D38</f>
        <v>1.2156336665591745</v>
      </c>
      <c r="E39" s="105">
        <f t="shared" si="29"/>
        <v>1.230880894548486</v>
      </c>
      <c r="F39" s="106">
        <f t="shared" si="29"/>
        <v>1.9732890587473633</v>
      </c>
      <c r="G39" s="105">
        <f t="shared" si="29"/>
        <v>1.4138896806414436</v>
      </c>
      <c r="H39" s="105">
        <f t="shared" si="29"/>
        <v>1.376819037835987</v>
      </c>
      <c r="I39" s="105">
        <f t="shared" si="29"/>
        <v>1.7913026937652723</v>
      </c>
      <c r="J39" s="105">
        <f t="shared" si="29"/>
        <v>1.1607136153759525</v>
      </c>
      <c r="K39" s="105">
        <f t="shared" si="29"/>
        <v>0.9678711213331719</v>
      </c>
      <c r="L39" s="105">
        <f t="shared" si="29"/>
        <v>1.1882684652808493</v>
      </c>
      <c r="M39" s="105">
        <f t="shared" si="29"/>
        <v>0.9719454941028284</v>
      </c>
      <c r="N39" s="105">
        <f t="shared" si="29"/>
        <v>1.0309264066065011</v>
      </c>
      <c r="O39" s="107">
        <f t="shared" si="29"/>
        <v>1.0843935623695617</v>
      </c>
      <c r="P39" s="108">
        <f t="shared" si="29"/>
        <v>1.2286763498020508</v>
      </c>
      <c r="Q39" s="109">
        <f t="shared" si="29"/>
        <v>1.2286763498020508</v>
      </c>
      <c r="R39" s="62"/>
      <c r="S39" s="105">
        <f>S37/S38</f>
        <v>3.0099987141448827</v>
      </c>
      <c r="T39" s="105">
        <f>T37/T38</f>
        <v>1.0653466810107663</v>
      </c>
      <c r="U39" s="105">
        <f>U37/U38</f>
        <v>1.222845372598605</v>
      </c>
      <c r="V39" s="62"/>
      <c r="W39" s="62"/>
      <c r="X39" s="62"/>
      <c r="Y39" s="62"/>
      <c r="Z39" s="27"/>
    </row>
    <row r="40" spans="1:26" s="16" customFormat="1" ht="14.25" customHeight="1">
      <c r="A40" s="175"/>
      <c r="B40" s="194"/>
      <c r="C40" s="178" t="s">
        <v>1</v>
      </c>
      <c r="D40" s="150">
        <v>8140</v>
      </c>
      <c r="E40" s="150">
        <v>20390</v>
      </c>
      <c r="F40" s="150">
        <v>16930</v>
      </c>
      <c r="G40" s="150">
        <v>15855</v>
      </c>
      <c r="H40" s="150">
        <v>17830</v>
      </c>
      <c r="I40" s="150">
        <v>13890</v>
      </c>
      <c r="J40" s="150">
        <v>12355</v>
      </c>
      <c r="K40" s="150">
        <v>12475</v>
      </c>
      <c r="L40" s="150">
        <v>11470</v>
      </c>
      <c r="M40" s="150">
        <v>11820</v>
      </c>
      <c r="N40" s="150">
        <v>11820</v>
      </c>
      <c r="O40" s="154">
        <v>8515</v>
      </c>
      <c r="P40" s="110">
        <f>SUM(D40:O40)</f>
        <v>161490</v>
      </c>
      <c r="Q40" s="111">
        <f>SUM(D40:O40)</f>
        <v>161490</v>
      </c>
      <c r="R40" s="72"/>
      <c r="S40" s="112">
        <f>SUM(D40:L40)</f>
        <v>129335</v>
      </c>
      <c r="T40" s="112">
        <f>SUM(J40:O40)</f>
        <v>68455</v>
      </c>
      <c r="U40" s="112">
        <f>SUM(D40:E40)</f>
        <v>28530</v>
      </c>
      <c r="V40" s="72"/>
      <c r="W40" s="72"/>
      <c r="X40" s="72"/>
      <c r="Y40" s="72"/>
      <c r="Z40" s="33" t="e">
        <f>#REF!+T40</f>
        <v>#REF!</v>
      </c>
    </row>
    <row r="41" spans="1:26" ht="14.25" customHeight="1">
      <c r="A41" s="175"/>
      <c r="B41" s="194"/>
      <c r="C41" s="178"/>
      <c r="D41" s="99">
        <v>7370</v>
      </c>
      <c r="E41" s="99">
        <v>16425</v>
      </c>
      <c r="F41" s="99">
        <v>18555</v>
      </c>
      <c r="G41" s="99">
        <v>17400</v>
      </c>
      <c r="H41" s="99">
        <v>20080</v>
      </c>
      <c r="I41" s="99">
        <v>14300</v>
      </c>
      <c r="J41" s="99">
        <v>16495</v>
      </c>
      <c r="K41" s="99">
        <v>22270</v>
      </c>
      <c r="L41" s="99">
        <v>13175</v>
      </c>
      <c r="M41" s="99">
        <v>15815</v>
      </c>
      <c r="N41" s="99">
        <v>23165</v>
      </c>
      <c r="O41" s="100">
        <v>13925</v>
      </c>
      <c r="P41" s="101">
        <f>SUM(D41:O41)</f>
        <v>198975</v>
      </c>
      <c r="Q41" s="102">
        <f>SUM(D41:O41)</f>
        <v>198975</v>
      </c>
      <c r="R41" s="62"/>
      <c r="S41" s="138">
        <f>SUM(D41:I41)</f>
        <v>94130</v>
      </c>
      <c r="T41" s="138">
        <f>SUM(J41:O41)</f>
        <v>104845</v>
      </c>
      <c r="U41" s="139">
        <f>SUM(D41:E41)</f>
        <v>23795</v>
      </c>
      <c r="V41" s="104"/>
      <c r="W41" s="62"/>
      <c r="X41" s="62"/>
      <c r="Y41" s="62"/>
      <c r="Z41" s="28" t="e">
        <f>#REF!+T41</f>
        <v>#REF!</v>
      </c>
    </row>
    <row r="42" spans="1:26" ht="14.25" customHeight="1">
      <c r="A42" s="175"/>
      <c r="B42" s="195"/>
      <c r="C42" s="192"/>
      <c r="D42" s="113">
        <f aca="true" t="shared" si="30" ref="D42:Q42">D40/D41</f>
        <v>1.1044776119402986</v>
      </c>
      <c r="E42" s="113">
        <f t="shared" si="30"/>
        <v>1.241400304414003</v>
      </c>
      <c r="F42" s="113">
        <f t="shared" si="30"/>
        <v>0.9124225276205874</v>
      </c>
      <c r="G42" s="113">
        <f t="shared" si="30"/>
        <v>0.9112068965517242</v>
      </c>
      <c r="H42" s="113">
        <f t="shared" si="30"/>
        <v>0.8879482071713147</v>
      </c>
      <c r="I42" s="113">
        <f t="shared" si="30"/>
        <v>0.9713286713286713</v>
      </c>
      <c r="J42" s="113">
        <f t="shared" si="30"/>
        <v>0.7490148529857532</v>
      </c>
      <c r="K42" s="113">
        <f t="shared" si="30"/>
        <v>0.5601706331387517</v>
      </c>
      <c r="L42" s="113">
        <f t="shared" si="30"/>
        <v>0.8705882352941177</v>
      </c>
      <c r="M42" s="113">
        <f t="shared" si="30"/>
        <v>0.7473917167246286</v>
      </c>
      <c r="N42" s="113">
        <f t="shared" si="30"/>
        <v>0.5102525361536802</v>
      </c>
      <c r="O42" s="114">
        <f t="shared" si="30"/>
        <v>0.6114901256732496</v>
      </c>
      <c r="P42" s="115">
        <f t="shared" si="30"/>
        <v>0.8116094986807388</v>
      </c>
      <c r="Q42" s="116">
        <f t="shared" si="30"/>
        <v>0.8116094986807388</v>
      </c>
      <c r="R42" s="62"/>
      <c r="S42" s="113">
        <f>S40/S41</f>
        <v>1.3740040369701476</v>
      </c>
      <c r="T42" s="113">
        <f>T40/T41</f>
        <v>0.6529162096428061</v>
      </c>
      <c r="U42" s="113">
        <f>U40/U41</f>
        <v>1.1989913847446942</v>
      </c>
      <c r="V42" s="62"/>
      <c r="W42" s="62"/>
      <c r="X42" s="62"/>
      <c r="Y42" s="62"/>
      <c r="Z42" s="26"/>
    </row>
    <row r="43" spans="1:26" s="16" customFormat="1" ht="14.25" customHeight="1">
      <c r="A43" s="175"/>
      <c r="B43" s="184" t="s">
        <v>28</v>
      </c>
      <c r="C43" s="185"/>
      <c r="D43" s="140">
        <f>D46+D49+D52</f>
        <v>409607</v>
      </c>
      <c r="E43" s="140">
        <f aca="true" t="shared" si="31" ref="E43:Q43">E46+E49+E52</f>
        <v>424861</v>
      </c>
      <c r="F43" s="140">
        <f t="shared" si="31"/>
        <v>423782</v>
      </c>
      <c r="G43" s="140">
        <f t="shared" si="31"/>
        <v>399436</v>
      </c>
      <c r="H43" s="140">
        <f>H46+H49+H52</f>
        <v>361665</v>
      </c>
      <c r="I43" s="140">
        <f t="shared" si="31"/>
        <v>378168</v>
      </c>
      <c r="J43" s="140">
        <f t="shared" si="31"/>
        <v>415760</v>
      </c>
      <c r="K43" s="140">
        <f t="shared" si="31"/>
        <v>373234</v>
      </c>
      <c r="L43" s="140">
        <f t="shared" si="31"/>
        <v>385391</v>
      </c>
      <c r="M43" s="140">
        <f t="shared" si="31"/>
        <v>410231</v>
      </c>
      <c r="N43" s="140">
        <f t="shared" si="31"/>
        <v>413266</v>
      </c>
      <c r="O43" s="141">
        <f t="shared" si="31"/>
        <v>442602</v>
      </c>
      <c r="P43" s="142">
        <f t="shared" si="31"/>
        <v>4838003</v>
      </c>
      <c r="Q43" s="143">
        <f t="shared" si="31"/>
        <v>4838003</v>
      </c>
      <c r="R43" s="72"/>
      <c r="S43" s="140">
        <f aca="true" t="shared" si="32" ref="S43:U44">S46+S49+S52</f>
        <v>4793293</v>
      </c>
      <c r="T43" s="140">
        <f t="shared" si="32"/>
        <v>2440484</v>
      </c>
      <c r="U43" s="140">
        <f t="shared" si="32"/>
        <v>834468</v>
      </c>
      <c r="V43" s="72"/>
      <c r="W43" s="72"/>
      <c r="X43" s="72"/>
      <c r="Y43" s="72"/>
      <c r="Z43" s="31" t="e">
        <f>Z46+Z49+Z52</f>
        <v>#REF!</v>
      </c>
    </row>
    <row r="44" spans="1:26" ht="14.25" customHeight="1">
      <c r="A44" s="175"/>
      <c r="B44" s="184"/>
      <c r="C44" s="185"/>
      <c r="D44" s="126">
        <f>SUM(D47,D50,D53)</f>
        <v>327899</v>
      </c>
      <c r="E44" s="126">
        <f aca="true" t="shared" si="33" ref="E44:Q44">SUM(E47,E50,E53)</f>
        <v>344614</v>
      </c>
      <c r="F44" s="126">
        <f t="shared" si="33"/>
        <v>361729</v>
      </c>
      <c r="G44" s="126">
        <f t="shared" si="33"/>
        <v>346443</v>
      </c>
      <c r="H44" s="126">
        <f t="shared" si="33"/>
        <v>344425</v>
      </c>
      <c r="I44" s="126">
        <f t="shared" si="33"/>
        <v>336152</v>
      </c>
      <c r="J44" s="126">
        <f t="shared" si="33"/>
        <v>419850</v>
      </c>
      <c r="K44" s="126">
        <f t="shared" si="33"/>
        <v>376709</v>
      </c>
      <c r="L44" s="126">
        <f t="shared" si="33"/>
        <v>406222</v>
      </c>
      <c r="M44" s="126">
        <f t="shared" si="33"/>
        <v>427945</v>
      </c>
      <c r="N44" s="126">
        <f t="shared" si="33"/>
        <v>427812</v>
      </c>
      <c r="O44" s="127">
        <f t="shared" si="33"/>
        <v>442870</v>
      </c>
      <c r="P44" s="128">
        <f t="shared" si="33"/>
        <v>4562670</v>
      </c>
      <c r="Q44" s="129">
        <f t="shared" si="33"/>
        <v>4562670</v>
      </c>
      <c r="R44" s="62"/>
      <c r="S44" s="130">
        <f t="shared" si="32"/>
        <v>2061262</v>
      </c>
      <c r="T44" s="130">
        <f t="shared" si="32"/>
        <v>2501408</v>
      </c>
      <c r="U44" s="130">
        <f t="shared" si="32"/>
        <v>672513</v>
      </c>
      <c r="V44" s="62"/>
      <c r="W44" s="62"/>
      <c r="X44" s="62"/>
      <c r="Y44" s="62"/>
      <c r="Z44" s="23" t="e">
        <f>Z47+Z50+Z53</f>
        <v>#REF!</v>
      </c>
    </row>
    <row r="45" spans="1:26" ht="14.25" customHeight="1">
      <c r="A45" s="175"/>
      <c r="B45" s="184"/>
      <c r="C45" s="185"/>
      <c r="D45" s="131">
        <f aca="true" t="shared" si="34" ref="D45:Q45">D43/D44</f>
        <v>1.2491864873024925</v>
      </c>
      <c r="E45" s="131">
        <f t="shared" si="34"/>
        <v>1.2328605338146448</v>
      </c>
      <c r="F45" s="131">
        <f t="shared" si="34"/>
        <v>1.171545549292426</v>
      </c>
      <c r="G45" s="131">
        <f t="shared" si="34"/>
        <v>1.1529631137012437</v>
      </c>
      <c r="H45" s="131">
        <f t="shared" si="34"/>
        <v>1.0500544385570154</v>
      </c>
      <c r="I45" s="131">
        <f t="shared" si="34"/>
        <v>1.1249910754658607</v>
      </c>
      <c r="J45" s="131">
        <f t="shared" si="34"/>
        <v>0.9902584256282005</v>
      </c>
      <c r="K45" s="131">
        <f t="shared" si="34"/>
        <v>0.9907753730332962</v>
      </c>
      <c r="L45" s="131">
        <f t="shared" si="34"/>
        <v>0.9487201579431936</v>
      </c>
      <c r="M45" s="131">
        <f t="shared" si="34"/>
        <v>0.95860683031698</v>
      </c>
      <c r="N45" s="131">
        <f t="shared" si="34"/>
        <v>0.9659990837096669</v>
      </c>
      <c r="O45" s="132">
        <f t="shared" si="34"/>
        <v>0.9993948562783661</v>
      </c>
      <c r="P45" s="133">
        <f t="shared" si="34"/>
        <v>1.0603447104436656</v>
      </c>
      <c r="Q45" s="134">
        <f t="shared" si="34"/>
        <v>1.0603447104436656</v>
      </c>
      <c r="R45" s="62"/>
      <c r="S45" s="131">
        <f>S43/S44</f>
        <v>2.3254166622195527</v>
      </c>
      <c r="T45" s="131">
        <f>T43/T44</f>
        <v>0.9756441172331742</v>
      </c>
      <c r="U45" s="131">
        <f>U43/U44</f>
        <v>1.2408206235418497</v>
      </c>
      <c r="V45" s="62"/>
      <c r="W45" s="62"/>
      <c r="X45" s="62"/>
      <c r="Y45" s="62"/>
      <c r="Z45" s="26"/>
    </row>
    <row r="46" spans="1:26" s="16" customFormat="1" ht="14.25" customHeight="1">
      <c r="A46" s="175"/>
      <c r="B46" s="194"/>
      <c r="C46" s="177" t="s">
        <v>0</v>
      </c>
      <c r="D46" s="151">
        <v>16241</v>
      </c>
      <c r="E46" s="151">
        <v>8018</v>
      </c>
      <c r="F46" s="151">
        <v>11441</v>
      </c>
      <c r="G46" s="151">
        <v>13572</v>
      </c>
      <c r="H46" s="151">
        <v>11679</v>
      </c>
      <c r="I46" s="151">
        <v>10369</v>
      </c>
      <c r="J46" s="151">
        <v>10868</v>
      </c>
      <c r="K46" s="151">
        <v>12453</v>
      </c>
      <c r="L46" s="151">
        <v>11872</v>
      </c>
      <c r="M46" s="151">
        <v>11328</v>
      </c>
      <c r="N46" s="151">
        <v>9563</v>
      </c>
      <c r="O46" s="155">
        <v>9801</v>
      </c>
      <c r="P46" s="96">
        <f>SUM(D46:O46)</f>
        <v>137205</v>
      </c>
      <c r="Q46" s="97">
        <f>SUM(D46:O46)</f>
        <v>137205</v>
      </c>
      <c r="R46" s="72"/>
      <c r="S46" s="98">
        <f>SUM(D46:O46)</f>
        <v>137205</v>
      </c>
      <c r="T46" s="98">
        <f>SUM(J46:O46)</f>
        <v>65885</v>
      </c>
      <c r="U46" s="98">
        <f>SUM(D46:E46)</f>
        <v>24259</v>
      </c>
      <c r="V46" s="72"/>
      <c r="W46" s="72"/>
      <c r="X46" s="72"/>
      <c r="Y46" s="72"/>
      <c r="Z46" s="30" t="e">
        <f>#REF!+T46</f>
        <v>#REF!</v>
      </c>
    </row>
    <row r="47" spans="1:26" ht="14.25" customHeight="1">
      <c r="A47" s="175"/>
      <c r="B47" s="194"/>
      <c r="C47" s="178"/>
      <c r="D47" s="99">
        <v>16136</v>
      </c>
      <c r="E47" s="99">
        <v>14415</v>
      </c>
      <c r="F47" s="99">
        <v>17087</v>
      </c>
      <c r="G47" s="144">
        <v>11661</v>
      </c>
      <c r="H47" s="144">
        <v>15597</v>
      </c>
      <c r="I47" s="144">
        <v>14913</v>
      </c>
      <c r="J47" s="144">
        <v>14573</v>
      </c>
      <c r="K47" s="144">
        <v>19446</v>
      </c>
      <c r="L47" s="144">
        <v>19278</v>
      </c>
      <c r="M47" s="144">
        <v>15090</v>
      </c>
      <c r="N47" s="144">
        <v>14480</v>
      </c>
      <c r="O47" s="100">
        <v>13187</v>
      </c>
      <c r="P47" s="101">
        <f>SUM(D47:O47)</f>
        <v>185863</v>
      </c>
      <c r="Q47" s="102">
        <f>SUM(D47:O47)</f>
        <v>185863</v>
      </c>
      <c r="R47" s="62"/>
      <c r="S47" s="77">
        <f>SUM(D47:I47)</f>
        <v>89809</v>
      </c>
      <c r="T47" s="77">
        <f>SUM(J47:O47)</f>
        <v>96054</v>
      </c>
      <c r="U47" s="103">
        <f>SUM(D47:E47)</f>
        <v>30551</v>
      </c>
      <c r="V47" s="104"/>
      <c r="W47" s="62"/>
      <c r="X47" s="62"/>
      <c r="Y47" s="62"/>
      <c r="Z47" s="23" t="e">
        <f>#REF!+T47</f>
        <v>#REF!</v>
      </c>
    </row>
    <row r="48" spans="1:26" ht="14.25" customHeight="1">
      <c r="A48" s="175"/>
      <c r="B48" s="194"/>
      <c r="C48" s="178"/>
      <c r="D48" s="79">
        <f aca="true" t="shared" si="35" ref="D48:Q48">D46/D47</f>
        <v>1.0065071888943977</v>
      </c>
      <c r="E48" s="79">
        <f t="shared" si="35"/>
        <v>0.5562261533125217</v>
      </c>
      <c r="F48" s="145">
        <f t="shared" si="35"/>
        <v>0.6695733598642243</v>
      </c>
      <c r="G48" s="145">
        <f t="shared" si="35"/>
        <v>1.1638795986622072</v>
      </c>
      <c r="H48" s="145">
        <f t="shared" si="35"/>
        <v>0.7487978457395653</v>
      </c>
      <c r="I48" s="145">
        <f t="shared" si="35"/>
        <v>0.6952994032052572</v>
      </c>
      <c r="J48" s="145">
        <f t="shared" si="35"/>
        <v>0.7457627118644068</v>
      </c>
      <c r="K48" s="145">
        <f t="shared" si="35"/>
        <v>0.6403887688984882</v>
      </c>
      <c r="L48" s="145">
        <f t="shared" si="35"/>
        <v>0.615831517792302</v>
      </c>
      <c r="M48" s="145">
        <f t="shared" si="35"/>
        <v>0.7506958250497018</v>
      </c>
      <c r="N48" s="145">
        <f t="shared" si="35"/>
        <v>0.6604281767955801</v>
      </c>
      <c r="O48" s="80">
        <f t="shared" si="35"/>
        <v>0.7432319708804125</v>
      </c>
      <c r="P48" s="81">
        <f t="shared" si="35"/>
        <v>0.7382050219785541</v>
      </c>
      <c r="Q48" s="82">
        <f t="shared" si="35"/>
        <v>0.7382050219785541</v>
      </c>
      <c r="R48" s="62"/>
      <c r="S48" s="79">
        <f>S46/S47</f>
        <v>1.5277422084646306</v>
      </c>
      <c r="T48" s="79">
        <f>T46/T47</f>
        <v>0.6859162554396485</v>
      </c>
      <c r="U48" s="79">
        <f>U46/U47</f>
        <v>0.7940492946221073</v>
      </c>
      <c r="V48" s="62"/>
      <c r="W48" s="62"/>
      <c r="X48" s="62"/>
      <c r="Y48" s="62"/>
      <c r="Z48" s="25"/>
    </row>
    <row r="49" spans="1:26" s="16" customFormat="1" ht="14.25" customHeight="1">
      <c r="A49" s="175"/>
      <c r="B49" s="194"/>
      <c r="C49" s="190" t="s">
        <v>4</v>
      </c>
      <c r="D49" s="152">
        <v>384041</v>
      </c>
      <c r="E49" s="152">
        <v>396938</v>
      </c>
      <c r="F49" s="152">
        <v>391961</v>
      </c>
      <c r="G49" s="152">
        <v>366444</v>
      </c>
      <c r="H49" s="152">
        <v>326206</v>
      </c>
      <c r="I49" s="152">
        <v>351204</v>
      </c>
      <c r="J49" s="152">
        <v>392237</v>
      </c>
      <c r="K49" s="152">
        <v>348426</v>
      </c>
      <c r="L49" s="152">
        <v>358639</v>
      </c>
      <c r="M49" s="152">
        <v>381443</v>
      </c>
      <c r="N49" s="152">
        <v>386243</v>
      </c>
      <c r="O49" s="156">
        <v>423011</v>
      </c>
      <c r="P49" s="135">
        <f>SUM(D49:O49)</f>
        <v>4506793</v>
      </c>
      <c r="Q49" s="136">
        <f>SUM(D49:O49)</f>
        <v>4506793</v>
      </c>
      <c r="R49" s="72"/>
      <c r="S49" s="137">
        <f>SUM(D49:O49)</f>
        <v>4506793</v>
      </c>
      <c r="T49" s="137">
        <f>SUM(J49:O49)</f>
        <v>2289999</v>
      </c>
      <c r="U49" s="137">
        <f>SUM(D49:E49)</f>
        <v>780979</v>
      </c>
      <c r="V49" s="72"/>
      <c r="W49" s="72"/>
      <c r="X49" s="72"/>
      <c r="Y49" s="72"/>
      <c r="Z49" s="34" t="e">
        <f>#REF!+T49</f>
        <v>#REF!</v>
      </c>
    </row>
    <row r="50" spans="1:26" ht="14.25" customHeight="1">
      <c r="A50" s="175"/>
      <c r="B50" s="194"/>
      <c r="C50" s="178"/>
      <c r="D50" s="99">
        <v>302423</v>
      </c>
      <c r="E50" s="99">
        <v>314649</v>
      </c>
      <c r="F50" s="99">
        <v>324932</v>
      </c>
      <c r="G50" s="144">
        <v>319312</v>
      </c>
      <c r="H50" s="144">
        <v>308768</v>
      </c>
      <c r="I50" s="144">
        <v>306474</v>
      </c>
      <c r="J50" s="144">
        <v>387632</v>
      </c>
      <c r="K50" s="144">
        <v>334933</v>
      </c>
      <c r="L50" s="144">
        <v>374109</v>
      </c>
      <c r="M50" s="144">
        <v>391060</v>
      </c>
      <c r="N50" s="144">
        <v>387042</v>
      </c>
      <c r="O50" s="100">
        <v>415603</v>
      </c>
      <c r="P50" s="101">
        <f>SUM(D50:O50)</f>
        <v>4166937</v>
      </c>
      <c r="Q50" s="102">
        <f>SUM(D50:O50)</f>
        <v>4166937</v>
      </c>
      <c r="R50" s="62"/>
      <c r="S50" s="138">
        <f>SUM(D50:I50)</f>
        <v>1876558</v>
      </c>
      <c r="T50" s="138">
        <f>SUM(J50:O50)</f>
        <v>2290379</v>
      </c>
      <c r="U50" s="139">
        <f>SUM(D50:E50)</f>
        <v>617072</v>
      </c>
      <c r="V50" s="104"/>
      <c r="W50" s="62"/>
      <c r="X50" s="62"/>
      <c r="Y50" s="62"/>
      <c r="Z50" s="28" t="e">
        <f>#REF!+T50</f>
        <v>#REF!</v>
      </c>
    </row>
    <row r="51" spans="1:26" ht="14.25" customHeight="1">
      <c r="A51" s="175"/>
      <c r="B51" s="194"/>
      <c r="C51" s="191"/>
      <c r="D51" s="105">
        <f aca="true" t="shared" si="36" ref="D51:Q51">D49/D50</f>
        <v>1.2698802670431812</v>
      </c>
      <c r="E51" s="105">
        <f t="shared" si="36"/>
        <v>1.2615263356946946</v>
      </c>
      <c r="F51" s="106">
        <f t="shared" si="36"/>
        <v>1.2062862383514088</v>
      </c>
      <c r="G51" s="106">
        <f t="shared" si="36"/>
        <v>1.147604850428421</v>
      </c>
      <c r="H51" s="106">
        <f t="shared" si="36"/>
        <v>1.0564760596953051</v>
      </c>
      <c r="I51" s="106">
        <f t="shared" si="36"/>
        <v>1.1459503905714676</v>
      </c>
      <c r="J51" s="106">
        <f t="shared" si="36"/>
        <v>1.0118798241631237</v>
      </c>
      <c r="K51" s="106">
        <f t="shared" si="36"/>
        <v>1.0402856690741134</v>
      </c>
      <c r="L51" s="106">
        <f t="shared" si="36"/>
        <v>0.9586484153014229</v>
      </c>
      <c r="M51" s="106">
        <f t="shared" si="36"/>
        <v>0.9754078658006444</v>
      </c>
      <c r="N51" s="106">
        <f t="shared" si="36"/>
        <v>0.9979356245575416</v>
      </c>
      <c r="O51" s="107">
        <f t="shared" si="36"/>
        <v>1.017824702901567</v>
      </c>
      <c r="P51" s="108">
        <f t="shared" si="36"/>
        <v>1.0815601483775732</v>
      </c>
      <c r="Q51" s="109">
        <f t="shared" si="36"/>
        <v>1.0815601483775732</v>
      </c>
      <c r="R51" s="62"/>
      <c r="S51" s="105">
        <f>S49/S50</f>
        <v>2.4016273411213507</v>
      </c>
      <c r="T51" s="105">
        <f>T49/T50</f>
        <v>0.9998340885940711</v>
      </c>
      <c r="U51" s="105">
        <f>U49/U50</f>
        <v>1.2656205434698058</v>
      </c>
      <c r="V51" s="62"/>
      <c r="W51" s="62"/>
      <c r="X51" s="62"/>
      <c r="Y51" s="62"/>
      <c r="Z51" s="27"/>
    </row>
    <row r="52" spans="1:26" s="16" customFormat="1" ht="14.25" customHeight="1">
      <c r="A52" s="175"/>
      <c r="B52" s="194"/>
      <c r="C52" s="178" t="s">
        <v>1</v>
      </c>
      <c r="D52" s="153">
        <v>9325</v>
      </c>
      <c r="E52" s="153">
        <v>19905</v>
      </c>
      <c r="F52" s="153">
        <v>20380</v>
      </c>
      <c r="G52" s="153">
        <v>19420</v>
      </c>
      <c r="H52" s="153">
        <v>23780</v>
      </c>
      <c r="I52" s="153">
        <v>16595</v>
      </c>
      <c r="J52" s="153">
        <v>12655</v>
      </c>
      <c r="K52" s="153">
        <v>12355</v>
      </c>
      <c r="L52" s="153">
        <v>14880</v>
      </c>
      <c r="M52" s="153">
        <v>17460</v>
      </c>
      <c r="N52" s="153">
        <v>17460</v>
      </c>
      <c r="O52" s="157">
        <v>9790</v>
      </c>
      <c r="P52" s="110">
        <f>SUM(D52:O52)</f>
        <v>194005</v>
      </c>
      <c r="Q52" s="111">
        <f>SUM(D52:O52)</f>
        <v>194005</v>
      </c>
      <c r="R52" s="72"/>
      <c r="S52" s="112">
        <f>SUM(D52:L52)</f>
        <v>149295</v>
      </c>
      <c r="T52" s="112">
        <f>SUM(J52:O52)</f>
        <v>84600</v>
      </c>
      <c r="U52" s="112">
        <f>SUM(D52:E52)</f>
        <v>29230</v>
      </c>
      <c r="V52" s="72"/>
      <c r="W52" s="72"/>
      <c r="X52" s="72"/>
      <c r="Y52" s="72"/>
      <c r="Z52" s="33" t="e">
        <f>#REF!+T52</f>
        <v>#REF!</v>
      </c>
    </row>
    <row r="53" spans="1:26" ht="14.25" customHeight="1">
      <c r="A53" s="175"/>
      <c r="B53" s="194"/>
      <c r="C53" s="178"/>
      <c r="D53" s="99">
        <v>9340</v>
      </c>
      <c r="E53" s="99">
        <v>15550</v>
      </c>
      <c r="F53" s="99">
        <v>19710</v>
      </c>
      <c r="G53" s="99">
        <v>15470</v>
      </c>
      <c r="H53" s="99">
        <v>20060</v>
      </c>
      <c r="I53" s="99">
        <v>14765</v>
      </c>
      <c r="J53" s="99">
        <v>17645</v>
      </c>
      <c r="K53" s="99">
        <v>22330</v>
      </c>
      <c r="L53" s="99">
        <v>12835</v>
      </c>
      <c r="M53" s="99">
        <v>21795</v>
      </c>
      <c r="N53" s="99">
        <v>26290</v>
      </c>
      <c r="O53" s="100">
        <v>14080</v>
      </c>
      <c r="P53" s="101">
        <f>SUM(D53:O53)</f>
        <v>209870</v>
      </c>
      <c r="Q53" s="102">
        <f>SUM(D53:O53)</f>
        <v>209870</v>
      </c>
      <c r="R53" s="62"/>
      <c r="S53" s="138">
        <f>SUM(D53:I53)</f>
        <v>94895</v>
      </c>
      <c r="T53" s="138">
        <f>SUM(J53:O53)</f>
        <v>114975</v>
      </c>
      <c r="U53" s="139">
        <f>SUM(D53:E53)</f>
        <v>24890</v>
      </c>
      <c r="V53" s="104"/>
      <c r="W53" s="62"/>
      <c r="X53" s="62"/>
      <c r="Y53" s="62"/>
      <c r="Z53" s="28" t="e">
        <f>#REF!+T53</f>
        <v>#REF!</v>
      </c>
    </row>
    <row r="54" spans="1:26" ht="15" customHeight="1" thickBot="1">
      <c r="A54" s="176"/>
      <c r="B54" s="195"/>
      <c r="C54" s="192"/>
      <c r="D54" s="113">
        <f aca="true" t="shared" si="37" ref="D54:Q54">D52/D53</f>
        <v>0.9983940042826552</v>
      </c>
      <c r="E54" s="113">
        <f t="shared" si="37"/>
        <v>1.280064308681672</v>
      </c>
      <c r="F54" s="113">
        <f t="shared" si="37"/>
        <v>1.0339928970065957</v>
      </c>
      <c r="G54" s="113">
        <f t="shared" si="37"/>
        <v>1.255332902391726</v>
      </c>
      <c r="H54" s="113">
        <f t="shared" si="37"/>
        <v>1.185443668993021</v>
      </c>
      <c r="I54" s="113">
        <f t="shared" si="37"/>
        <v>1.1239417541483236</v>
      </c>
      <c r="J54" s="113">
        <f t="shared" si="37"/>
        <v>0.7172003400396713</v>
      </c>
      <c r="K54" s="113">
        <f t="shared" si="37"/>
        <v>0.5532915360501567</v>
      </c>
      <c r="L54" s="113">
        <f t="shared" si="37"/>
        <v>1.1593299571484224</v>
      </c>
      <c r="M54" s="113">
        <f t="shared" si="37"/>
        <v>0.8011011699931176</v>
      </c>
      <c r="N54" s="113">
        <f t="shared" si="37"/>
        <v>0.6641308482312667</v>
      </c>
      <c r="O54" s="114">
        <f t="shared" si="37"/>
        <v>0.6953125</v>
      </c>
      <c r="P54" s="146">
        <f t="shared" si="37"/>
        <v>0.9244055844093962</v>
      </c>
      <c r="Q54" s="147">
        <f t="shared" si="37"/>
        <v>0.9244055844093962</v>
      </c>
      <c r="R54" s="62"/>
      <c r="S54" s="113">
        <f>S52/S53</f>
        <v>1.5732651878391908</v>
      </c>
      <c r="T54" s="113">
        <f>T52/T53</f>
        <v>0.735812133072407</v>
      </c>
      <c r="U54" s="113">
        <f>U52/U53</f>
        <v>1.1743672157492968</v>
      </c>
      <c r="V54" s="62"/>
      <c r="W54" s="62"/>
      <c r="X54" s="62"/>
      <c r="Y54" s="62"/>
      <c r="Z54" s="26"/>
    </row>
    <row r="55" spans="1:15" ht="14.25" thickTop="1">
      <c r="A55" s="1"/>
      <c r="D55" s="193" t="s">
        <v>29</v>
      </c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</row>
    <row r="56" spans="1:14" ht="13.5">
      <c r="A56" s="1"/>
      <c r="D56" s="54" t="s">
        <v>21</v>
      </c>
      <c r="E56" s="15"/>
      <c r="F56" s="15"/>
      <c r="G56" s="15"/>
      <c r="H56" s="15"/>
      <c r="I56" s="15"/>
      <c r="J56" s="15"/>
      <c r="K56" s="15"/>
      <c r="L56" s="15"/>
      <c r="M56" s="15"/>
      <c r="N56" s="39"/>
    </row>
    <row r="57" spans="1:14" ht="13.5">
      <c r="A57" s="1"/>
      <c r="D57" s="7"/>
      <c r="E57" s="6"/>
      <c r="F57" s="6"/>
      <c r="G57" s="6"/>
      <c r="H57" s="6"/>
      <c r="I57" s="6"/>
      <c r="J57" s="6"/>
      <c r="K57" s="6"/>
      <c r="L57" s="6"/>
      <c r="M57" s="6"/>
      <c r="N57" s="40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A92" s="1"/>
    </row>
    <row r="93" ht="13.5">
      <c r="A93" s="1"/>
    </row>
    <row r="94" ht="13.5">
      <c r="A94" s="1"/>
    </row>
    <row r="95" ht="13.5">
      <c r="A95" s="1"/>
    </row>
    <row r="96" ht="13.5">
      <c r="A96" s="1"/>
    </row>
    <row r="97" ht="13.5">
      <c r="A97" s="1"/>
    </row>
    <row r="98" ht="13.5">
      <c r="A98" s="1"/>
    </row>
    <row r="99" ht="13.5">
      <c r="A99" s="1"/>
    </row>
    <row r="100" ht="13.5">
      <c r="A100" s="1"/>
    </row>
    <row r="101" ht="13.5">
      <c r="A101" s="1"/>
    </row>
    <row r="102" ht="13.5">
      <c r="A102" s="1"/>
    </row>
    <row r="103" ht="13.5">
      <c r="A103" s="1"/>
    </row>
    <row r="104" ht="13.5">
      <c r="A104" s="1"/>
    </row>
    <row r="105" ht="13.5">
      <c r="A105" s="1"/>
    </row>
    <row r="106" ht="13.5">
      <c r="A106" s="1"/>
    </row>
    <row r="107" ht="13.5">
      <c r="A107" s="1"/>
    </row>
    <row r="108" ht="13.5">
      <c r="A108" s="1"/>
    </row>
    <row r="109" ht="13.5">
      <c r="A109" s="1"/>
    </row>
    <row r="110" ht="13.5">
      <c r="A110" s="1"/>
    </row>
    <row r="111" ht="13.5">
      <c r="A111" s="1"/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ht="13.5">
      <c r="A117" s="1"/>
    </row>
  </sheetData>
  <sheetProtection/>
  <mergeCells count="23">
    <mergeCell ref="D55:O55"/>
    <mergeCell ref="B34:B42"/>
    <mergeCell ref="C46:C48"/>
    <mergeCell ref="B43:C45"/>
    <mergeCell ref="B46:B54"/>
    <mergeCell ref="C49:C51"/>
    <mergeCell ref="C52:C54"/>
    <mergeCell ref="C22:C24"/>
    <mergeCell ref="B19:C21"/>
    <mergeCell ref="A28:C30"/>
    <mergeCell ref="A31:A54"/>
    <mergeCell ref="C37:C39"/>
    <mergeCell ref="C40:C42"/>
    <mergeCell ref="A3:C3"/>
    <mergeCell ref="A4:C6"/>
    <mergeCell ref="A7:C9"/>
    <mergeCell ref="B10:C12"/>
    <mergeCell ref="A10:A27"/>
    <mergeCell ref="C34:C36"/>
    <mergeCell ref="C13:C15"/>
    <mergeCell ref="C16:C18"/>
    <mergeCell ref="C25:C27"/>
    <mergeCell ref="B31:C33"/>
  </mergeCells>
  <printOptions/>
  <pageMargins left="0.7874015748031497" right="0.5905511811023623" top="0.35433070866141736" bottom="0.15748031496062992" header="0.15748031496062992" footer="0.15748031496062992"/>
  <pageSetup errors="blank"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花村</dc:creator>
  <cp:keywords/>
  <dc:description/>
  <cp:lastModifiedBy>建設技術企画課</cp:lastModifiedBy>
  <cp:lastPrinted>2020-10-23T00:00:48Z</cp:lastPrinted>
  <dcterms:created xsi:type="dcterms:W3CDTF">2004-09-25T04:39:54Z</dcterms:created>
  <dcterms:modified xsi:type="dcterms:W3CDTF">2020-10-23T01:24:54Z</dcterms:modified>
  <cp:category/>
  <cp:version/>
  <cp:contentType/>
  <cp:contentStatus/>
</cp:coreProperties>
</file>