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rto\Desktop\"/>
    </mc:Choice>
  </mc:AlternateContent>
  <xr:revisionPtr revIDLastSave="0" documentId="8_{9A543D85-C7D8-45B2-97E3-9911FD7C7FE2}" xr6:coauthVersionLast="47" xr6:coauthVersionMax="47" xr10:uidLastSave="{00000000-0000-0000-0000-000000000000}"/>
  <bookViews>
    <workbookView xWindow="-108" yWindow="-108" windowWidth="23256" windowHeight="12456" xr2:uid="{946F7437-B6BA-4985-B890-089CBA6751D0}"/>
  </bookViews>
  <sheets>
    <sheet name="海上出入貨物_2020" sheetId="1" r:id="rId1"/>
  </sheets>
  <externalReferences>
    <externalReference r:id="rId2"/>
  </externalReferences>
  <definedNames>
    <definedName name="HYODAI">#REF!</definedName>
    <definedName name="MEISAI">#REF!</definedName>
    <definedName name="_xlnm.Print_Area" localSheetId="0">海上出入貨物_2020!$A$1:$X$57</definedName>
    <definedName name="_xlnm.Print_Titles" localSheetId="0">海上出入貨物_2020!$3:$3</definedName>
    <definedName name="メッセージボタン">"ボタン 1"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4" i="1" l="1"/>
  <c r="N54" i="1"/>
  <c r="M54" i="1"/>
  <c r="L54" i="1"/>
  <c r="K54" i="1"/>
  <c r="J54" i="1"/>
  <c r="I54" i="1"/>
  <c r="H54" i="1"/>
  <c r="G54" i="1"/>
  <c r="F54" i="1"/>
  <c r="E54" i="1"/>
  <c r="D54" i="1"/>
  <c r="U53" i="1"/>
  <c r="T53" i="1"/>
  <c r="S53" i="1"/>
  <c r="Z53" i="1" s="1"/>
  <c r="Q53" i="1"/>
  <c r="P53" i="1"/>
  <c r="Z52" i="1"/>
  <c r="U52" i="1"/>
  <c r="U54" i="1" s="1"/>
  <c r="T52" i="1"/>
  <c r="T54" i="1" s="1"/>
  <c r="S52" i="1"/>
  <c r="S54" i="1" s="1"/>
  <c r="Q52" i="1"/>
  <c r="Q54" i="1" s="1"/>
  <c r="P52" i="1"/>
  <c r="P54" i="1" s="1"/>
  <c r="S51" i="1"/>
  <c r="O51" i="1"/>
  <c r="N51" i="1"/>
  <c r="M51" i="1"/>
  <c r="L51" i="1"/>
  <c r="K51" i="1"/>
  <c r="J51" i="1"/>
  <c r="I51" i="1"/>
  <c r="H51" i="1"/>
  <c r="G51" i="1"/>
  <c r="F51" i="1"/>
  <c r="E51" i="1"/>
  <c r="D51" i="1"/>
  <c r="Z50" i="1"/>
  <c r="U50" i="1"/>
  <c r="T50" i="1"/>
  <c r="S50" i="1"/>
  <c r="Q50" i="1"/>
  <c r="P50" i="1"/>
  <c r="U49" i="1"/>
  <c r="U51" i="1" s="1"/>
  <c r="T49" i="1"/>
  <c r="T43" i="1" s="1"/>
  <c r="S49" i="1"/>
  <c r="Z49" i="1" s="1"/>
  <c r="Q49" i="1"/>
  <c r="Q51" i="1" s="1"/>
  <c r="P49" i="1"/>
  <c r="P51" i="1" s="1"/>
  <c r="O48" i="1"/>
  <c r="N48" i="1"/>
  <c r="M48" i="1"/>
  <c r="L48" i="1"/>
  <c r="K48" i="1"/>
  <c r="J48" i="1"/>
  <c r="I48" i="1"/>
  <c r="H48" i="1"/>
  <c r="G48" i="1"/>
  <c r="F48" i="1"/>
  <c r="E48" i="1"/>
  <c r="D48" i="1"/>
  <c r="U47" i="1"/>
  <c r="U44" i="1" s="1"/>
  <c r="U45" i="1" s="1"/>
  <c r="T47" i="1"/>
  <c r="T44" i="1" s="1"/>
  <c r="S47" i="1"/>
  <c r="Z47" i="1" s="1"/>
  <c r="Q47" i="1"/>
  <c r="Q44" i="1" s="1"/>
  <c r="P47" i="1"/>
  <c r="U46" i="1"/>
  <c r="U48" i="1" s="1"/>
  <c r="T46" i="1"/>
  <c r="T48" i="1" s="1"/>
  <c r="S46" i="1"/>
  <c r="Z46" i="1" s="1"/>
  <c r="Q46" i="1"/>
  <c r="Q48" i="1" s="1"/>
  <c r="P46" i="1"/>
  <c r="P48" i="1" s="1"/>
  <c r="M45" i="1"/>
  <c r="L45" i="1"/>
  <c r="E45" i="1"/>
  <c r="D45" i="1"/>
  <c r="P44" i="1"/>
  <c r="O44" i="1"/>
  <c r="N44" i="1"/>
  <c r="N29" i="1" s="1"/>
  <c r="N30" i="1" s="1"/>
  <c r="M44" i="1"/>
  <c r="L44" i="1"/>
  <c r="K44" i="1"/>
  <c r="J44" i="1"/>
  <c r="I44" i="1"/>
  <c r="H44" i="1"/>
  <c r="G44" i="1"/>
  <c r="F44" i="1"/>
  <c r="F29" i="1" s="1"/>
  <c r="F30" i="1" s="1"/>
  <c r="E44" i="1"/>
  <c r="D44" i="1"/>
  <c r="U43" i="1"/>
  <c r="Q43" i="1"/>
  <c r="Q45" i="1" s="1"/>
  <c r="P43" i="1"/>
  <c r="P28" i="1" s="1"/>
  <c r="O43" i="1"/>
  <c r="O45" i="1" s="1"/>
  <c r="N43" i="1"/>
  <c r="M43" i="1"/>
  <c r="L43" i="1"/>
  <c r="K43" i="1"/>
  <c r="K45" i="1" s="1"/>
  <c r="J43" i="1"/>
  <c r="J45" i="1" s="1"/>
  <c r="I43" i="1"/>
  <c r="I45" i="1" s="1"/>
  <c r="H43" i="1"/>
  <c r="H28" i="1" s="1"/>
  <c r="H30" i="1" s="1"/>
  <c r="G43" i="1"/>
  <c r="G45" i="1" s="1"/>
  <c r="F43" i="1"/>
  <c r="E43" i="1"/>
  <c r="D43" i="1"/>
  <c r="O42" i="1"/>
  <c r="N42" i="1"/>
  <c r="M42" i="1"/>
  <c r="L42" i="1"/>
  <c r="K42" i="1"/>
  <c r="J42" i="1"/>
  <c r="I42" i="1"/>
  <c r="H42" i="1"/>
  <c r="G42" i="1"/>
  <c r="F42" i="1"/>
  <c r="E42" i="1"/>
  <c r="D42" i="1"/>
  <c r="U41" i="1"/>
  <c r="U32" i="1" s="1"/>
  <c r="T41" i="1"/>
  <c r="Z41" i="1" s="1"/>
  <c r="S41" i="1"/>
  <c r="Q41" i="1"/>
  <c r="P41" i="1"/>
  <c r="U40" i="1"/>
  <c r="U42" i="1" s="1"/>
  <c r="T40" i="1"/>
  <c r="T42" i="1" s="1"/>
  <c r="S40" i="1"/>
  <c r="S31" i="1" s="1"/>
  <c r="Q40" i="1"/>
  <c r="Q31" i="1" s="1"/>
  <c r="P40" i="1"/>
  <c r="P42" i="1" s="1"/>
  <c r="O39" i="1"/>
  <c r="N39" i="1"/>
  <c r="M39" i="1"/>
  <c r="L39" i="1"/>
  <c r="K39" i="1"/>
  <c r="J39" i="1"/>
  <c r="I39" i="1"/>
  <c r="H39" i="1"/>
  <c r="G39" i="1"/>
  <c r="F39" i="1"/>
  <c r="E39" i="1"/>
  <c r="D39" i="1"/>
  <c r="U38" i="1"/>
  <c r="T38" i="1"/>
  <c r="S38" i="1"/>
  <c r="Z38" i="1" s="1"/>
  <c r="Q38" i="1"/>
  <c r="Q32" i="1" s="1"/>
  <c r="P38" i="1"/>
  <c r="P32" i="1" s="1"/>
  <c r="U37" i="1"/>
  <c r="U39" i="1" s="1"/>
  <c r="T37" i="1"/>
  <c r="T39" i="1" s="1"/>
  <c r="S37" i="1"/>
  <c r="Z37" i="1" s="1"/>
  <c r="Q37" i="1"/>
  <c r="Q39" i="1" s="1"/>
  <c r="P37" i="1"/>
  <c r="P39" i="1" s="1"/>
  <c r="O36" i="1"/>
  <c r="N36" i="1"/>
  <c r="M36" i="1"/>
  <c r="L36" i="1"/>
  <c r="K36" i="1"/>
  <c r="J36" i="1"/>
  <c r="I36" i="1"/>
  <c r="H36" i="1"/>
  <c r="G36" i="1"/>
  <c r="F36" i="1"/>
  <c r="E36" i="1"/>
  <c r="D36" i="1"/>
  <c r="Z35" i="1"/>
  <c r="Z32" i="1" s="1"/>
  <c r="U35" i="1"/>
  <c r="T35" i="1"/>
  <c r="S35" i="1"/>
  <c r="Q35" i="1"/>
  <c r="P35" i="1"/>
  <c r="U34" i="1"/>
  <c r="U36" i="1" s="1"/>
  <c r="T34" i="1"/>
  <c r="T31" i="1" s="1"/>
  <c r="S34" i="1"/>
  <c r="S36" i="1" s="1"/>
  <c r="Q34" i="1"/>
  <c r="Q36" i="1" s="1"/>
  <c r="P34" i="1"/>
  <c r="P36" i="1" s="1"/>
  <c r="I33" i="1"/>
  <c r="H33" i="1"/>
  <c r="S32" i="1"/>
  <c r="O32" i="1"/>
  <c r="N32" i="1"/>
  <c r="M32" i="1"/>
  <c r="L32" i="1"/>
  <c r="K32" i="1"/>
  <c r="K29" i="1" s="1"/>
  <c r="J32" i="1"/>
  <c r="J29" i="1" s="1"/>
  <c r="I32" i="1"/>
  <c r="H32" i="1"/>
  <c r="G32" i="1"/>
  <c r="F32" i="1"/>
  <c r="E32" i="1"/>
  <c r="D32" i="1"/>
  <c r="U31" i="1"/>
  <c r="U33" i="1" s="1"/>
  <c r="P31" i="1"/>
  <c r="O31" i="1"/>
  <c r="O33" i="1" s="1"/>
  <c r="N31" i="1"/>
  <c r="N33" i="1" s="1"/>
  <c r="M31" i="1"/>
  <c r="M33" i="1" s="1"/>
  <c r="L31" i="1"/>
  <c r="L33" i="1" s="1"/>
  <c r="K31" i="1"/>
  <c r="K33" i="1" s="1"/>
  <c r="J31" i="1"/>
  <c r="J33" i="1" s="1"/>
  <c r="I31" i="1"/>
  <c r="H31" i="1"/>
  <c r="G31" i="1"/>
  <c r="G33" i="1" s="1"/>
  <c r="F31" i="1"/>
  <c r="F33" i="1" s="1"/>
  <c r="E31" i="1"/>
  <c r="E33" i="1" s="1"/>
  <c r="D31" i="1"/>
  <c r="D33" i="1" s="1"/>
  <c r="O29" i="1"/>
  <c r="M29" i="1"/>
  <c r="L29" i="1"/>
  <c r="I29" i="1"/>
  <c r="H29" i="1"/>
  <c r="G29" i="1"/>
  <c r="E29" i="1"/>
  <c r="D29" i="1"/>
  <c r="O28" i="1"/>
  <c r="O30" i="1" s="1"/>
  <c r="N28" i="1"/>
  <c r="K28" i="1"/>
  <c r="K30" i="1" s="1"/>
  <c r="J28" i="1"/>
  <c r="J30" i="1" s="1"/>
  <c r="I28" i="1"/>
  <c r="I30" i="1" s="1"/>
  <c r="G28" i="1"/>
  <c r="G30" i="1" s="1"/>
  <c r="F28" i="1"/>
  <c r="O27" i="1"/>
  <c r="N27" i="1"/>
  <c r="M27" i="1"/>
  <c r="L27" i="1"/>
  <c r="K27" i="1"/>
  <c r="J27" i="1"/>
  <c r="I27" i="1"/>
  <c r="H27" i="1"/>
  <c r="G27" i="1"/>
  <c r="F27" i="1"/>
  <c r="E27" i="1"/>
  <c r="D27" i="1"/>
  <c r="Z26" i="1"/>
  <c r="U26" i="1"/>
  <c r="T26" i="1"/>
  <c r="S26" i="1"/>
  <c r="Q26" i="1"/>
  <c r="P26" i="1"/>
  <c r="U25" i="1"/>
  <c r="U27" i="1" s="1"/>
  <c r="T25" i="1"/>
  <c r="T19" i="1" s="1"/>
  <c r="S25" i="1"/>
  <c r="Z25" i="1" s="1"/>
  <c r="Q25" i="1"/>
  <c r="Q27" i="1" s="1"/>
  <c r="P25" i="1"/>
  <c r="P27" i="1" s="1"/>
  <c r="O24" i="1"/>
  <c r="N24" i="1"/>
  <c r="M24" i="1"/>
  <c r="L24" i="1"/>
  <c r="K24" i="1"/>
  <c r="J24" i="1"/>
  <c r="I24" i="1"/>
  <c r="H24" i="1"/>
  <c r="G24" i="1"/>
  <c r="F24" i="1"/>
  <c r="E24" i="1"/>
  <c r="D24" i="1"/>
  <c r="U23" i="1"/>
  <c r="U20" i="1" s="1"/>
  <c r="U21" i="1" s="1"/>
  <c r="T23" i="1"/>
  <c r="S23" i="1"/>
  <c r="Z23" i="1" s="1"/>
  <c r="Z20" i="1" s="1"/>
  <c r="Q23" i="1"/>
  <c r="Q20" i="1" s="1"/>
  <c r="P23" i="1"/>
  <c r="U22" i="1"/>
  <c r="U24" i="1" s="1"/>
  <c r="T22" i="1"/>
  <c r="T24" i="1" s="1"/>
  <c r="S22" i="1"/>
  <c r="Z22" i="1" s="1"/>
  <c r="Z19" i="1" s="1"/>
  <c r="Q22" i="1"/>
  <c r="Q24" i="1" s="1"/>
  <c r="P22" i="1"/>
  <c r="P24" i="1" s="1"/>
  <c r="M21" i="1"/>
  <c r="L21" i="1"/>
  <c r="E21" i="1"/>
  <c r="D21" i="1"/>
  <c r="T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U19" i="1"/>
  <c r="Q19" i="1"/>
  <c r="Q21" i="1" s="1"/>
  <c r="P19" i="1"/>
  <c r="P21" i="1" s="1"/>
  <c r="O19" i="1"/>
  <c r="O21" i="1" s="1"/>
  <c r="N19" i="1"/>
  <c r="N21" i="1" s="1"/>
  <c r="M19" i="1"/>
  <c r="L19" i="1"/>
  <c r="K19" i="1"/>
  <c r="K21" i="1" s="1"/>
  <c r="J19" i="1"/>
  <c r="J21" i="1" s="1"/>
  <c r="I19" i="1"/>
  <c r="I21" i="1" s="1"/>
  <c r="H19" i="1"/>
  <c r="H21" i="1" s="1"/>
  <c r="G19" i="1"/>
  <c r="G21" i="1" s="1"/>
  <c r="F19" i="1"/>
  <c r="F21" i="1" s="1"/>
  <c r="E19" i="1"/>
  <c r="D19" i="1"/>
  <c r="Q18" i="1"/>
  <c r="O18" i="1"/>
  <c r="N18" i="1"/>
  <c r="M18" i="1"/>
  <c r="L18" i="1"/>
  <c r="K18" i="1"/>
  <c r="J18" i="1"/>
  <c r="I18" i="1"/>
  <c r="H18" i="1"/>
  <c r="G18" i="1"/>
  <c r="F18" i="1"/>
  <c r="E18" i="1"/>
  <c r="D18" i="1"/>
  <c r="U17" i="1"/>
  <c r="U11" i="1" s="1"/>
  <c r="T17" i="1"/>
  <c r="T11" i="1" s="1"/>
  <c r="S17" i="1"/>
  <c r="Z17" i="1" s="1"/>
  <c r="Z11" i="1" s="1"/>
  <c r="Z8" i="1" s="1"/>
  <c r="Q17" i="1"/>
  <c r="P17" i="1"/>
  <c r="U16" i="1"/>
  <c r="U18" i="1" s="1"/>
  <c r="T16" i="1"/>
  <c r="T18" i="1" s="1"/>
  <c r="S16" i="1"/>
  <c r="Z16" i="1" s="1"/>
  <c r="Q16" i="1"/>
  <c r="Q10" i="1" s="1"/>
  <c r="P16" i="1"/>
  <c r="P18" i="1" s="1"/>
  <c r="O15" i="1"/>
  <c r="N15" i="1"/>
  <c r="M15" i="1"/>
  <c r="L15" i="1"/>
  <c r="K15" i="1"/>
  <c r="J15" i="1"/>
  <c r="I15" i="1"/>
  <c r="H15" i="1"/>
  <c r="G15" i="1"/>
  <c r="F15" i="1"/>
  <c r="E15" i="1"/>
  <c r="D15" i="1"/>
  <c r="Z14" i="1"/>
  <c r="U14" i="1"/>
  <c r="T14" i="1"/>
  <c r="S14" i="1"/>
  <c r="Q14" i="1"/>
  <c r="Q11" i="1" s="1"/>
  <c r="Q8" i="1" s="1"/>
  <c r="P14" i="1"/>
  <c r="P11" i="1" s="1"/>
  <c r="P8" i="1" s="1"/>
  <c r="U13" i="1"/>
  <c r="U15" i="1" s="1"/>
  <c r="T13" i="1"/>
  <c r="T15" i="1" s="1"/>
  <c r="S13" i="1"/>
  <c r="Z13" i="1" s="1"/>
  <c r="Q13" i="1"/>
  <c r="Q15" i="1" s="1"/>
  <c r="P13" i="1"/>
  <c r="P15" i="1" s="1"/>
  <c r="L12" i="1"/>
  <c r="K12" i="1"/>
  <c r="D12" i="1"/>
  <c r="S11" i="1"/>
  <c r="O11" i="1"/>
  <c r="N11" i="1"/>
  <c r="N8" i="1" s="1"/>
  <c r="N5" i="1" s="1"/>
  <c r="M11" i="1"/>
  <c r="M8" i="1" s="1"/>
  <c r="M5" i="1" s="1"/>
  <c r="L11" i="1"/>
  <c r="K11" i="1"/>
  <c r="J11" i="1"/>
  <c r="I11" i="1"/>
  <c r="H11" i="1"/>
  <c r="G11" i="1"/>
  <c r="F11" i="1"/>
  <c r="F8" i="1" s="1"/>
  <c r="F5" i="1" s="1"/>
  <c r="E11" i="1"/>
  <c r="E8" i="1" s="1"/>
  <c r="E5" i="1" s="1"/>
  <c r="D11" i="1"/>
  <c r="U10" i="1"/>
  <c r="T10" i="1"/>
  <c r="P10" i="1"/>
  <c r="P12" i="1" s="1"/>
  <c r="O10" i="1"/>
  <c r="O12" i="1" s="1"/>
  <c r="N10" i="1"/>
  <c r="N12" i="1" s="1"/>
  <c r="M10" i="1"/>
  <c r="M12" i="1" s="1"/>
  <c r="L10" i="1"/>
  <c r="K10" i="1"/>
  <c r="J10" i="1"/>
  <c r="J12" i="1" s="1"/>
  <c r="I10" i="1"/>
  <c r="I12" i="1" s="1"/>
  <c r="H10" i="1"/>
  <c r="H12" i="1" s="1"/>
  <c r="G10" i="1"/>
  <c r="G12" i="1" s="1"/>
  <c r="F10" i="1"/>
  <c r="F12" i="1" s="1"/>
  <c r="E10" i="1"/>
  <c r="E12" i="1" s="1"/>
  <c r="D10" i="1"/>
  <c r="I9" i="1"/>
  <c r="O8" i="1"/>
  <c r="L8" i="1"/>
  <c r="K8" i="1"/>
  <c r="J8" i="1"/>
  <c r="J5" i="1" s="1"/>
  <c r="I8" i="1"/>
  <c r="H8" i="1"/>
  <c r="G8" i="1"/>
  <c r="D8" i="1"/>
  <c r="U7" i="1"/>
  <c r="N7" i="1"/>
  <c r="M7" i="1"/>
  <c r="L7" i="1"/>
  <c r="L9" i="1" s="1"/>
  <c r="K7" i="1"/>
  <c r="K9" i="1" s="1"/>
  <c r="J7" i="1"/>
  <c r="J9" i="1" s="1"/>
  <c r="I7" i="1"/>
  <c r="F7" i="1"/>
  <c r="F9" i="1" s="1"/>
  <c r="E7" i="1"/>
  <c r="D7" i="1"/>
  <c r="D9" i="1" s="1"/>
  <c r="O5" i="1"/>
  <c r="L5" i="1"/>
  <c r="I5" i="1"/>
  <c r="H5" i="1"/>
  <c r="G5" i="1"/>
  <c r="D5" i="1"/>
  <c r="K4" i="1"/>
  <c r="J4" i="1"/>
  <c r="J6" i="1" s="1"/>
  <c r="I4" i="1"/>
  <c r="I6" i="1" s="1"/>
  <c r="Z10" i="1" l="1"/>
  <c r="Z7" i="1" s="1"/>
  <c r="Z44" i="1"/>
  <c r="Z29" i="1" s="1"/>
  <c r="Z5" i="1" s="1"/>
  <c r="Q12" i="1"/>
  <c r="Q7" i="1"/>
  <c r="T21" i="1"/>
  <c r="T7" i="1"/>
  <c r="T33" i="1"/>
  <c r="T28" i="1"/>
  <c r="P33" i="1"/>
  <c r="P29" i="1"/>
  <c r="P5" i="1" s="1"/>
  <c r="T45" i="1"/>
  <c r="U8" i="1"/>
  <c r="U5" i="1" s="1"/>
  <c r="U12" i="1"/>
  <c r="M9" i="1"/>
  <c r="K5" i="1"/>
  <c r="K6" i="1" s="1"/>
  <c r="Q29" i="1"/>
  <c r="Z43" i="1"/>
  <c r="N9" i="1"/>
  <c r="Q5" i="1"/>
  <c r="Q28" i="1"/>
  <c r="Q30" i="1" s="1"/>
  <c r="Q33" i="1"/>
  <c r="U29" i="1"/>
  <c r="E9" i="1"/>
  <c r="U9" i="1"/>
  <c r="T12" i="1"/>
  <c r="T8" i="1"/>
  <c r="T5" i="1" s="1"/>
  <c r="S33" i="1"/>
  <c r="P30" i="1"/>
  <c r="Q42" i="1"/>
  <c r="S18" i="1"/>
  <c r="T27" i="1"/>
  <c r="T32" i="1"/>
  <c r="T29" i="1" s="1"/>
  <c r="S42" i="1"/>
  <c r="T51" i="1"/>
  <c r="S27" i="1"/>
  <c r="S19" i="1"/>
  <c r="Z34" i="1"/>
  <c r="S43" i="1"/>
  <c r="F45" i="1"/>
  <c r="N45" i="1"/>
  <c r="D4" i="1"/>
  <c r="D6" i="1" s="1"/>
  <c r="L4" i="1"/>
  <c r="L6" i="1" s="1"/>
  <c r="G7" i="1"/>
  <c r="O7" i="1"/>
  <c r="S10" i="1"/>
  <c r="S24" i="1"/>
  <c r="D28" i="1"/>
  <c r="D30" i="1" s="1"/>
  <c r="L28" i="1"/>
  <c r="L30" i="1" s="1"/>
  <c r="U28" i="1"/>
  <c r="U30" i="1" s="1"/>
  <c r="S48" i="1"/>
  <c r="M4" i="1"/>
  <c r="M6" i="1" s="1"/>
  <c r="H7" i="1"/>
  <c r="P7" i="1"/>
  <c r="S15" i="1"/>
  <c r="S20" i="1"/>
  <c r="S8" i="1" s="1"/>
  <c r="E28" i="1"/>
  <c r="E30" i="1" s="1"/>
  <c r="M28" i="1"/>
  <c r="M30" i="1" s="1"/>
  <c r="S39" i="1"/>
  <c r="Z40" i="1"/>
  <c r="S44" i="1"/>
  <c r="S29" i="1" s="1"/>
  <c r="H45" i="1"/>
  <c r="P45" i="1"/>
  <c r="T36" i="1"/>
  <c r="F4" i="1"/>
  <c r="F6" i="1" s="1"/>
  <c r="N4" i="1"/>
  <c r="N6" i="1" s="1"/>
  <c r="P4" i="1" l="1"/>
  <c r="P6" i="1" s="1"/>
  <c r="P9" i="1"/>
  <c r="Q9" i="1"/>
  <c r="Q4" i="1"/>
  <c r="Q6" i="1" s="1"/>
  <c r="H4" i="1"/>
  <c r="H6" i="1" s="1"/>
  <c r="H9" i="1"/>
  <c r="S12" i="1"/>
  <c r="S7" i="1"/>
  <c r="S45" i="1"/>
  <c r="O9" i="1"/>
  <c r="O4" i="1"/>
  <c r="O6" i="1" s="1"/>
  <c r="Z31" i="1"/>
  <c r="Z28" i="1" s="1"/>
  <c r="E4" i="1"/>
  <c r="E6" i="1" s="1"/>
  <c r="G9" i="1"/>
  <c r="G4" i="1"/>
  <c r="G6" i="1" s="1"/>
  <c r="S21" i="1"/>
  <c r="S5" i="1"/>
  <c r="T9" i="1"/>
  <c r="T4" i="1"/>
  <c r="T6" i="1" s="1"/>
  <c r="U4" i="1"/>
  <c r="U6" i="1" s="1"/>
  <c r="S28" i="1"/>
  <c r="S30" i="1" s="1"/>
  <c r="T30" i="1"/>
  <c r="Z4" i="1"/>
  <c r="S9" i="1" l="1"/>
  <c r="S4" i="1"/>
  <c r="S6" i="1" s="1"/>
</calcChain>
</file>

<file path=xl/sharedStrings.xml><?xml version="1.0" encoding="utf-8"?>
<sst xmlns="http://schemas.openxmlformats.org/spreadsheetml/2006/main" count="45" uniqueCount="37">
  <si>
    <r>
      <t>清水港統計月報　＊海上出入貨物（重量トン）＊　《2020年（令和2年）12月　確報値》　　</t>
    </r>
    <r>
      <rPr>
        <b/>
        <sz val="14"/>
        <color indexed="10"/>
        <rFont val="ＭＳ Ｐ明朝"/>
        <family val="1"/>
        <charset val="128"/>
      </rPr>
      <t xml:space="preserve"> ※202</t>
    </r>
    <r>
      <rPr>
        <b/>
        <sz val="14"/>
        <color indexed="10"/>
        <rFont val="ＭＳ Ｐ明朝"/>
        <family val="1"/>
        <charset val="128"/>
      </rPr>
      <t>2</t>
    </r>
    <r>
      <rPr>
        <b/>
        <sz val="14"/>
        <color indexed="10"/>
        <rFont val="ＭＳ Ｐ明朝"/>
        <family val="1"/>
        <charset val="128"/>
      </rPr>
      <t>年</t>
    </r>
    <r>
      <rPr>
        <b/>
        <sz val="14"/>
        <color indexed="10"/>
        <rFont val="ＭＳ Ｐ明朝"/>
        <family val="1"/>
        <charset val="128"/>
      </rPr>
      <t>7</t>
    </r>
    <r>
      <rPr>
        <b/>
        <sz val="14"/>
        <color indexed="10"/>
        <rFont val="ＭＳ Ｐ明朝"/>
        <family val="1"/>
        <charset val="128"/>
      </rPr>
      <t>月修正</t>
    </r>
    <rPh sb="0" eb="2">
      <t>シミズ</t>
    </rPh>
    <rPh sb="2" eb="3">
      <t>コウ</t>
    </rPh>
    <rPh sb="3" eb="5">
      <t>トウケイ</t>
    </rPh>
    <rPh sb="5" eb="7">
      <t>ゲッポウ</t>
    </rPh>
    <rPh sb="9" eb="11">
      <t>カイジョウ</t>
    </rPh>
    <rPh sb="11" eb="13">
      <t>デイ</t>
    </rPh>
    <rPh sb="13" eb="15">
      <t>カモツ</t>
    </rPh>
    <rPh sb="16" eb="18">
      <t>ジュウリョウ</t>
    </rPh>
    <rPh sb="30" eb="32">
      <t>レイワ</t>
    </rPh>
    <rPh sb="33" eb="34">
      <t>ネン</t>
    </rPh>
    <rPh sb="37" eb="38">
      <t>ガツ</t>
    </rPh>
    <rPh sb="39" eb="41">
      <t>カクホウ</t>
    </rPh>
    <rPh sb="41" eb="42">
      <t>チ</t>
    </rPh>
    <phoneticPr fontId="6"/>
  </si>
  <si>
    <t>ＣＨＥＣＫ！（上半期＋下半期）</t>
    <rPh sb="7" eb="10">
      <t>カミハンキ</t>
    </rPh>
    <rPh sb="11" eb="14">
      <t>シモハンキ</t>
    </rPh>
    <phoneticPr fontId="6"/>
  </si>
  <si>
    <t>項　目</t>
    <rPh sb="0" eb="1">
      <t>コウ</t>
    </rPh>
    <rPh sb="2" eb="3">
      <t>メ</t>
    </rPh>
    <phoneticPr fontId="6"/>
  </si>
  <si>
    <t>１　月</t>
    <rPh sb="2" eb="3">
      <t>ガツ</t>
    </rPh>
    <phoneticPr fontId="6"/>
  </si>
  <si>
    <t>２　月</t>
    <rPh sb="2" eb="3">
      <t>ガツ</t>
    </rPh>
    <phoneticPr fontId="6"/>
  </si>
  <si>
    <t>３　月</t>
    <rPh sb="2" eb="3">
      <t>ガツ</t>
    </rPh>
    <phoneticPr fontId="6"/>
  </si>
  <si>
    <t>４　月</t>
    <rPh sb="2" eb="3">
      <t>ガツ</t>
    </rPh>
    <phoneticPr fontId="6"/>
  </si>
  <si>
    <t>５　月</t>
    <rPh sb="2" eb="3">
      <t>ガツ</t>
    </rPh>
    <phoneticPr fontId="6"/>
  </si>
  <si>
    <t>６　月</t>
    <rPh sb="2" eb="3">
      <t>ガツ</t>
    </rPh>
    <phoneticPr fontId="6"/>
  </si>
  <si>
    <t>７　月</t>
    <rPh sb="2" eb="3">
      <t>ガツ</t>
    </rPh>
    <phoneticPr fontId="6"/>
  </si>
  <si>
    <t>８　月</t>
    <rPh sb="2" eb="3">
      <t>ガツ</t>
    </rPh>
    <phoneticPr fontId="6"/>
  </si>
  <si>
    <t>９　月</t>
    <rPh sb="2" eb="3">
      <t>ガツ</t>
    </rPh>
    <phoneticPr fontId="6"/>
  </si>
  <si>
    <t>１０　月</t>
    <rPh sb="3" eb="4">
      <t>ガツ</t>
    </rPh>
    <phoneticPr fontId="6"/>
  </si>
  <si>
    <t>１１　月</t>
    <rPh sb="3" eb="4">
      <t>ガツ</t>
    </rPh>
    <phoneticPr fontId="6"/>
  </si>
  <si>
    <t>１２　月</t>
    <rPh sb="3" eb="4">
      <t>ガツ</t>
    </rPh>
    <phoneticPr fontId="6"/>
  </si>
  <si>
    <t>累計</t>
    <rPh sb="0" eb="2">
      <t>ルイケイ</t>
    </rPh>
    <phoneticPr fontId="6"/>
  </si>
  <si>
    <t>年間計</t>
    <rPh sb="0" eb="2">
      <t>ネンカン</t>
    </rPh>
    <rPh sb="2" eb="3">
      <t>ケイ</t>
    </rPh>
    <phoneticPr fontId="6"/>
  </si>
  <si>
    <t>上半期計
（１-６月）</t>
    <rPh sb="0" eb="3">
      <t>カミハンキ</t>
    </rPh>
    <rPh sb="3" eb="4">
      <t>ケイ</t>
    </rPh>
    <rPh sb="9" eb="10">
      <t>ガツ</t>
    </rPh>
    <phoneticPr fontId="6"/>
  </si>
  <si>
    <t>下半期計
（７～１２月）</t>
    <rPh sb="0" eb="1">
      <t>シタ</t>
    </rPh>
    <rPh sb="1" eb="3">
      <t>ハンキ</t>
    </rPh>
    <rPh sb="3" eb="4">
      <t>ケイ</t>
    </rPh>
    <rPh sb="10" eb="11">
      <t>ガツ</t>
    </rPh>
    <phoneticPr fontId="6"/>
  </si>
  <si>
    <t>１～12月
累　計</t>
    <rPh sb="4" eb="5">
      <t>ガツ</t>
    </rPh>
    <rPh sb="6" eb="7">
      <t>ルイ</t>
    </rPh>
    <rPh sb="8" eb="9">
      <t>ケイ</t>
    </rPh>
    <phoneticPr fontId="6"/>
  </si>
  <si>
    <t>※表の見方</t>
    <rPh sb="1" eb="2">
      <t>ヒョウ</t>
    </rPh>
    <rPh sb="3" eb="5">
      <t>ミカタ</t>
    </rPh>
    <phoneticPr fontId="6"/>
  </si>
  <si>
    <t>合　計
（内外貿 計）</t>
    <rPh sb="0" eb="1">
      <t>ゴウ</t>
    </rPh>
    <rPh sb="2" eb="3">
      <t>ケイ</t>
    </rPh>
    <rPh sb="5" eb="6">
      <t>ナイ</t>
    </rPh>
    <rPh sb="6" eb="7">
      <t>ガイ</t>
    </rPh>
    <rPh sb="7" eb="8">
      <t>ボウ</t>
    </rPh>
    <rPh sb="9" eb="10">
      <t>ケイ</t>
    </rPh>
    <phoneticPr fontId="6"/>
  </si>
  <si>
    <t>上段：2020年値(速報値)</t>
    <rPh sb="0" eb="2">
      <t>ジョウダン</t>
    </rPh>
    <rPh sb="7" eb="8">
      <t>ネン</t>
    </rPh>
    <rPh sb="8" eb="9">
      <t>チ</t>
    </rPh>
    <rPh sb="10" eb="13">
      <t>ソクホウチ</t>
    </rPh>
    <phoneticPr fontId="6"/>
  </si>
  <si>
    <t>(中段)2019年値(確定値)</t>
    <rPh sb="1" eb="3">
      <t>チュウダン</t>
    </rPh>
    <rPh sb="8" eb="9">
      <t>ネン</t>
    </rPh>
    <rPh sb="9" eb="10">
      <t>チ</t>
    </rPh>
    <rPh sb="11" eb="14">
      <t>カクテイチ</t>
    </rPh>
    <phoneticPr fontId="6"/>
  </si>
  <si>
    <t>下段：対前年同期比</t>
    <rPh sb="0" eb="2">
      <t>ゲダン</t>
    </rPh>
    <rPh sb="3" eb="4">
      <t>タイ</t>
    </rPh>
    <rPh sb="4" eb="6">
      <t>ゼンネン</t>
    </rPh>
    <rPh sb="6" eb="8">
      <t>ドウキ</t>
    </rPh>
    <rPh sb="8" eb="9">
      <t>ヒ</t>
    </rPh>
    <phoneticPr fontId="6"/>
  </si>
  <si>
    <t>外貿貨物 計</t>
    <rPh sb="0" eb="2">
      <t>ガイボウ</t>
    </rPh>
    <rPh sb="2" eb="4">
      <t>カモツ</t>
    </rPh>
    <rPh sb="5" eb="6">
      <t>ケイ</t>
    </rPh>
    <phoneticPr fontId="6"/>
  </si>
  <si>
    <t>単位：トン</t>
    <rPh sb="0" eb="2">
      <t>タンイ</t>
    </rPh>
    <phoneticPr fontId="6"/>
  </si>
  <si>
    <t>輸出 計</t>
    <rPh sb="0" eb="2">
      <t>ユシュツ</t>
    </rPh>
    <rPh sb="3" eb="4">
      <t>ケイ</t>
    </rPh>
    <phoneticPr fontId="6"/>
  </si>
  <si>
    <t>コンテナ
貨物</t>
    <rPh sb="5" eb="7">
      <t>カモツ</t>
    </rPh>
    <phoneticPr fontId="6"/>
  </si>
  <si>
    <t>バルク
貨物</t>
    <rPh sb="4" eb="6">
      <t>カモツ</t>
    </rPh>
    <phoneticPr fontId="6"/>
  </si>
  <si>
    <t>輸入 計</t>
    <rPh sb="0" eb="2">
      <t>ユニュウ</t>
    </rPh>
    <rPh sb="3" eb="4">
      <t>ケイ</t>
    </rPh>
    <phoneticPr fontId="6"/>
  </si>
  <si>
    <t>内貿貨物 計</t>
    <rPh sb="0" eb="2">
      <t>ナイボウ</t>
    </rPh>
    <rPh sb="2" eb="4">
      <t>カモツ</t>
    </rPh>
    <rPh sb="5" eb="6">
      <t>ケイ</t>
    </rPh>
    <phoneticPr fontId="6"/>
  </si>
  <si>
    <t>移出 計</t>
    <rPh sb="0" eb="2">
      <t>イシュツ</t>
    </rPh>
    <rPh sb="3" eb="4">
      <t>ケイ</t>
    </rPh>
    <phoneticPr fontId="6"/>
  </si>
  <si>
    <t>フェリー
貨物</t>
    <rPh sb="5" eb="7">
      <t>カモツ</t>
    </rPh>
    <phoneticPr fontId="6"/>
  </si>
  <si>
    <t>移入 計</t>
    <rPh sb="0" eb="2">
      <t>イニュウ</t>
    </rPh>
    <rPh sb="3" eb="4">
      <t>ケイ</t>
    </rPh>
    <phoneticPr fontId="6"/>
  </si>
  <si>
    <t>（注１）内貿貨物における”フェリー貨物”とは、カーフェリーにより運送されるバス、トラック、乗用車等を指し、これら車輌の台数をトン換算しているものです。</t>
    <rPh sb="1" eb="2">
      <t>チュウ</t>
    </rPh>
    <rPh sb="4" eb="6">
      <t>ナイボウ</t>
    </rPh>
    <rPh sb="6" eb="8">
      <t>カモツ</t>
    </rPh>
    <rPh sb="17" eb="19">
      <t>カモツ</t>
    </rPh>
    <rPh sb="32" eb="34">
      <t>ウンソウ</t>
    </rPh>
    <rPh sb="45" eb="48">
      <t>ジョウヨウシャ</t>
    </rPh>
    <rPh sb="48" eb="49">
      <t>トウ</t>
    </rPh>
    <rPh sb="50" eb="51">
      <t>サ</t>
    </rPh>
    <rPh sb="56" eb="58">
      <t>シャリョウ</t>
    </rPh>
    <rPh sb="59" eb="61">
      <t>ダイスウ</t>
    </rPh>
    <rPh sb="64" eb="66">
      <t>カンサン</t>
    </rPh>
    <phoneticPr fontId="6"/>
  </si>
  <si>
    <t>（注２）数値は速報値であるため、将来修正される場合があります。</t>
    <rPh sb="1" eb="2">
      <t>チュウ</t>
    </rPh>
    <rPh sb="4" eb="6">
      <t>スウチ</t>
    </rPh>
    <rPh sb="7" eb="9">
      <t>ソクホウ</t>
    </rPh>
    <rPh sb="9" eb="10">
      <t>チ</t>
    </rPh>
    <rPh sb="16" eb="18">
      <t>ショウライ</t>
    </rPh>
    <rPh sb="18" eb="20">
      <t>シュウセイ</t>
    </rPh>
    <rPh sb="23" eb="25">
      <t>バアイ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</si>
</sst>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\(#,###\)"/>
    <numFmt numFmtId="178" formatCode="\(0,000\)"/>
    <numFmt numFmtId="179" formatCode="0.0%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8"/>
      <color indexed="2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b/>
      <i/>
      <sz val="10"/>
      <color indexed="48"/>
      <name val="ＭＳ Ｐ明朝"/>
      <family val="1"/>
      <charset val="128"/>
    </font>
    <font>
      <b/>
      <sz val="12"/>
      <color indexed="2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color indexed="2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2"/>
      <color indexed="12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11">
    <xf numFmtId="0" fontId="0" fillId="0" borderId="0" xfId="0">
      <alignment vertical="center"/>
    </xf>
    <xf numFmtId="0" fontId="2" fillId="0" borderId="0" xfId="2" applyFont="1"/>
    <xf numFmtId="0" fontId="4" fillId="0" borderId="0" xfId="2" applyFont="1"/>
    <xf numFmtId="0" fontId="1" fillId="0" borderId="0" xfId="0" applyFont="1">
      <alignment vertical="center"/>
    </xf>
    <xf numFmtId="0" fontId="2" fillId="0" borderId="0" xfId="2" applyFont="1" applyAlignment="1">
      <alignment horizontal="right"/>
    </xf>
    <xf numFmtId="0" fontId="2" fillId="0" borderId="1" xfId="2" applyFont="1" applyBorder="1"/>
    <xf numFmtId="0" fontId="7" fillId="0" borderId="0" xfId="2" applyFont="1"/>
    <xf numFmtId="0" fontId="2" fillId="0" borderId="2" xfId="2" applyFont="1" applyBorder="1"/>
    <xf numFmtId="0" fontId="8" fillId="0" borderId="0" xfId="2" applyFont="1" applyAlignment="1">
      <alignment horizontal="left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0" fillId="0" borderId="0" xfId="0" applyAlignment="1"/>
    <xf numFmtId="0" fontId="13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176" fontId="1" fillId="0" borderId="10" xfId="1" applyNumberFormat="1" applyBorder="1">
      <alignment vertical="center"/>
    </xf>
    <xf numFmtId="176" fontId="1" fillId="0" borderId="10" xfId="1" applyNumberFormat="1" applyFont="1" applyBorder="1">
      <alignment vertical="center"/>
    </xf>
    <xf numFmtId="176" fontId="1" fillId="0" borderId="11" xfId="1" applyNumberFormat="1" applyFont="1" applyBorder="1">
      <alignment vertical="center"/>
    </xf>
    <xf numFmtId="176" fontId="1" fillId="0" borderId="9" xfId="0" applyNumberFormat="1" applyFont="1" applyBorder="1" applyAlignment="1">
      <alignment horizontal="right" vertical="center" shrinkToFit="1"/>
    </xf>
    <xf numFmtId="176" fontId="1" fillId="0" borderId="10" xfId="0" applyNumberFormat="1" applyFont="1" applyBorder="1" applyAlignment="1">
      <alignment horizontal="right" vertical="center" shrinkToFit="1"/>
    </xf>
    <xf numFmtId="176" fontId="14" fillId="0" borderId="10" xfId="0" applyNumberFormat="1" applyFont="1" applyBorder="1" applyAlignment="1">
      <alignment horizontal="right" vertical="center" shrinkToFit="1"/>
    </xf>
    <xf numFmtId="176" fontId="1" fillId="0" borderId="8" xfId="0" applyNumberFormat="1" applyFont="1" applyBorder="1" applyAlignment="1">
      <alignment horizontal="right" vertical="center" shrinkToFit="1"/>
    </xf>
    <xf numFmtId="176" fontId="15" fillId="0" borderId="12" xfId="0" applyNumberFormat="1" applyFont="1" applyBorder="1" applyAlignment="1">
      <alignment horizontal="right" vertical="center" shrinkToFit="1"/>
    </xf>
    <xf numFmtId="176" fontId="1" fillId="0" borderId="13" xfId="0" applyNumberFormat="1" applyFont="1" applyBorder="1" applyAlignment="1">
      <alignment horizontal="right" vertical="center" shrinkToFit="1"/>
    </xf>
    <xf numFmtId="176" fontId="0" fillId="0" borderId="0" xfId="0" applyNumberFormat="1">
      <alignment vertical="center"/>
    </xf>
    <xf numFmtId="176" fontId="15" fillId="0" borderId="13" xfId="0" applyNumberFormat="1" applyFont="1" applyBorder="1" applyAlignment="1">
      <alignment horizontal="right" vertical="center" shrinkToFit="1"/>
    </xf>
    <xf numFmtId="176" fontId="16" fillId="0" borderId="10" xfId="0" applyNumberFormat="1" applyFont="1" applyBorder="1" applyAlignment="1">
      <alignment horizontal="right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17" fillId="0" borderId="15" xfId="1" applyNumberFormat="1" applyFont="1" applyBorder="1">
      <alignment vertical="center"/>
    </xf>
    <xf numFmtId="177" fontId="17" fillId="0" borderId="16" xfId="1" applyNumberFormat="1" applyFont="1" applyBorder="1">
      <alignment vertical="center"/>
    </xf>
    <xf numFmtId="177" fontId="17" fillId="0" borderId="0" xfId="1" applyNumberFormat="1" applyFont="1" applyBorder="1">
      <alignment vertical="center"/>
    </xf>
    <xf numFmtId="177" fontId="17" fillId="0" borderId="14" xfId="1" applyNumberFormat="1" applyFont="1" applyBorder="1">
      <alignment vertical="center"/>
    </xf>
    <xf numFmtId="177" fontId="18" fillId="0" borderId="17" xfId="1" applyNumberFormat="1" applyFont="1" applyBorder="1">
      <alignment vertical="center"/>
    </xf>
    <xf numFmtId="177" fontId="17" fillId="0" borderId="18" xfId="1" applyNumberFormat="1" applyFont="1" applyBorder="1">
      <alignment vertical="center"/>
    </xf>
    <xf numFmtId="0" fontId="17" fillId="0" borderId="0" xfId="0" applyFont="1">
      <alignment vertical="center"/>
    </xf>
    <xf numFmtId="178" fontId="17" fillId="0" borderId="15" xfId="1" applyNumberFormat="1" applyFont="1" applyBorder="1">
      <alignment vertical="center"/>
    </xf>
    <xf numFmtId="178" fontId="17" fillId="0" borderId="14" xfId="1" applyNumberFormat="1" applyFont="1" applyBorder="1">
      <alignment vertical="center"/>
    </xf>
    <xf numFmtId="177" fontId="18" fillId="0" borderId="18" xfId="1" applyNumberFormat="1" applyFont="1" applyBorder="1">
      <alignment vertical="center"/>
    </xf>
    <xf numFmtId="178" fontId="16" fillId="0" borderId="15" xfId="1" applyNumberFormat="1" applyFont="1" applyFill="1" applyBorder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9" fontId="17" fillId="0" borderId="20" xfId="1" applyNumberFormat="1" applyFont="1" applyBorder="1">
      <alignment vertical="center"/>
    </xf>
    <xf numFmtId="179" fontId="17" fillId="0" borderId="19" xfId="1" applyNumberFormat="1" applyFont="1" applyBorder="1">
      <alignment vertical="center"/>
    </xf>
    <xf numFmtId="179" fontId="18" fillId="0" borderId="21" xfId="1" applyNumberFormat="1" applyFont="1" applyBorder="1">
      <alignment vertical="center"/>
    </xf>
    <xf numFmtId="179" fontId="17" fillId="0" borderId="22" xfId="1" applyNumberFormat="1" applyFont="1" applyBorder="1">
      <alignment vertical="center"/>
    </xf>
    <xf numFmtId="179" fontId="18" fillId="0" borderId="22" xfId="1" applyNumberFormat="1" applyFont="1" applyBorder="1">
      <alignment vertical="center"/>
    </xf>
    <xf numFmtId="179" fontId="16" fillId="0" borderId="20" xfId="1" applyNumberFormat="1" applyFont="1" applyFill="1" applyBorder="1">
      <alignment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76" fontId="17" fillId="0" borderId="15" xfId="1" applyNumberFormat="1" applyFont="1" applyFill="1" applyBorder="1">
      <alignment vertical="center"/>
    </xf>
    <xf numFmtId="176" fontId="17" fillId="0" borderId="14" xfId="1" applyNumberFormat="1" applyFont="1" applyFill="1" applyBorder="1">
      <alignment vertical="center"/>
    </xf>
    <xf numFmtId="176" fontId="18" fillId="0" borderId="17" xfId="1" applyNumberFormat="1" applyFont="1" applyFill="1" applyBorder="1">
      <alignment vertical="center"/>
    </xf>
    <xf numFmtId="176" fontId="17" fillId="0" borderId="18" xfId="1" applyNumberFormat="1" applyFont="1" applyFill="1" applyBorder="1">
      <alignment vertical="center"/>
    </xf>
    <xf numFmtId="176" fontId="17" fillId="0" borderId="0" xfId="0" applyNumberFormat="1" applyFont="1">
      <alignment vertical="center"/>
    </xf>
    <xf numFmtId="176" fontId="18" fillId="0" borderId="18" xfId="1" applyNumberFormat="1" applyFont="1" applyFill="1" applyBorder="1">
      <alignment vertical="center"/>
    </xf>
    <xf numFmtId="176" fontId="16" fillId="0" borderId="15" xfId="1" applyNumberFormat="1" applyFont="1" applyFill="1" applyBorder="1">
      <alignment vertical="center"/>
    </xf>
    <xf numFmtId="177" fontId="17" fillId="0" borderId="15" xfId="1" applyNumberFormat="1" applyFont="1" applyFill="1" applyBorder="1">
      <alignment vertical="center"/>
    </xf>
    <xf numFmtId="177" fontId="17" fillId="0" borderId="14" xfId="1" applyNumberFormat="1" applyFont="1" applyFill="1" applyBorder="1">
      <alignment vertical="center"/>
    </xf>
    <xf numFmtId="177" fontId="18" fillId="0" borderId="17" xfId="1" applyNumberFormat="1" applyFont="1" applyFill="1" applyBorder="1">
      <alignment vertical="center"/>
    </xf>
    <xf numFmtId="177" fontId="17" fillId="0" borderId="18" xfId="1" applyNumberFormat="1" applyFont="1" applyFill="1" applyBorder="1">
      <alignment vertical="center"/>
    </xf>
    <xf numFmtId="178" fontId="17" fillId="0" borderId="15" xfId="1" applyNumberFormat="1" applyFont="1" applyFill="1" applyBorder="1">
      <alignment vertical="center"/>
    </xf>
    <xf numFmtId="178" fontId="17" fillId="0" borderId="14" xfId="1" applyNumberFormat="1" applyFont="1" applyFill="1" applyBorder="1">
      <alignment vertical="center"/>
    </xf>
    <xf numFmtId="177" fontId="18" fillId="0" borderId="18" xfId="1" applyNumberFormat="1" applyFont="1" applyFill="1" applyBorder="1">
      <alignment vertical="center"/>
    </xf>
    <xf numFmtId="0" fontId="20" fillId="0" borderId="0" xfId="2" applyFont="1"/>
    <xf numFmtId="179" fontId="17" fillId="0" borderId="15" xfId="1" applyNumberFormat="1" applyFont="1" applyFill="1" applyBorder="1">
      <alignment vertical="center"/>
    </xf>
    <xf numFmtId="179" fontId="17" fillId="0" borderId="14" xfId="1" applyNumberFormat="1" applyFont="1" applyFill="1" applyBorder="1">
      <alignment vertical="center"/>
    </xf>
    <xf numFmtId="179" fontId="18" fillId="0" borderId="17" xfId="1" applyNumberFormat="1" applyFont="1" applyFill="1" applyBorder="1">
      <alignment vertical="center"/>
    </xf>
    <xf numFmtId="179" fontId="17" fillId="0" borderId="18" xfId="1" applyNumberFormat="1" applyFont="1" applyFill="1" applyBorder="1">
      <alignment vertical="center"/>
    </xf>
    <xf numFmtId="179" fontId="18" fillId="0" borderId="18" xfId="1" applyNumberFormat="1" applyFont="1" applyFill="1" applyBorder="1">
      <alignment vertical="center"/>
    </xf>
    <xf numFmtId="179" fontId="16" fillId="0" borderId="15" xfId="1" applyNumberFormat="1" applyFont="1" applyFill="1" applyBorder="1">
      <alignment vertical="center"/>
    </xf>
    <xf numFmtId="0" fontId="21" fillId="0" borderId="15" xfId="0" applyFont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176" fontId="17" fillId="3" borderId="10" xfId="1" applyNumberFormat="1" applyFont="1" applyFill="1" applyBorder="1">
      <alignment vertical="center"/>
    </xf>
    <xf numFmtId="176" fontId="17" fillId="3" borderId="8" xfId="1" applyNumberFormat="1" applyFont="1" applyFill="1" applyBorder="1">
      <alignment vertical="center"/>
    </xf>
    <xf numFmtId="176" fontId="18" fillId="3" borderId="12" xfId="1" applyNumberFormat="1" applyFont="1" applyFill="1" applyBorder="1">
      <alignment vertical="center"/>
    </xf>
    <xf numFmtId="176" fontId="17" fillId="3" borderId="13" xfId="1" applyNumberFormat="1" applyFont="1" applyFill="1" applyBorder="1">
      <alignment vertical="center"/>
    </xf>
    <xf numFmtId="176" fontId="18" fillId="3" borderId="13" xfId="1" applyNumberFormat="1" applyFont="1" applyFill="1" applyBorder="1">
      <alignment vertical="center"/>
    </xf>
    <xf numFmtId="176" fontId="16" fillId="0" borderId="10" xfId="1" applyNumberFormat="1" applyFont="1" applyFill="1" applyBorder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177" fontId="17" fillId="3" borderId="15" xfId="1" applyNumberFormat="1" applyFont="1" applyFill="1" applyBorder="1">
      <alignment vertical="center"/>
    </xf>
    <xf numFmtId="177" fontId="17" fillId="3" borderId="14" xfId="1" applyNumberFormat="1" applyFont="1" applyFill="1" applyBorder="1">
      <alignment vertical="center"/>
    </xf>
    <xf numFmtId="177" fontId="18" fillId="3" borderId="17" xfId="1" applyNumberFormat="1" applyFont="1" applyFill="1" applyBorder="1">
      <alignment vertical="center"/>
    </xf>
    <xf numFmtId="177" fontId="17" fillId="3" borderId="18" xfId="1" applyNumberFormat="1" applyFont="1" applyFill="1" applyBorder="1">
      <alignment vertical="center"/>
    </xf>
    <xf numFmtId="178" fontId="17" fillId="3" borderId="15" xfId="1" applyNumberFormat="1" applyFont="1" applyFill="1" applyBorder="1">
      <alignment vertical="center"/>
    </xf>
    <xf numFmtId="178" fontId="17" fillId="3" borderId="14" xfId="1" applyNumberFormat="1" applyFont="1" applyFill="1" applyBorder="1">
      <alignment vertical="center"/>
    </xf>
    <xf numFmtId="177" fontId="18" fillId="3" borderId="18" xfId="1" applyNumberFormat="1" applyFont="1" applyFill="1" applyBorder="1">
      <alignment vertical="center"/>
    </xf>
    <xf numFmtId="179" fontId="17" fillId="3" borderId="23" xfId="1" applyNumberFormat="1" applyFont="1" applyFill="1" applyBorder="1">
      <alignment vertical="center"/>
    </xf>
    <xf numFmtId="179" fontId="17" fillId="3" borderId="24" xfId="1" applyNumberFormat="1" applyFont="1" applyFill="1" applyBorder="1">
      <alignment vertical="center"/>
    </xf>
    <xf numFmtId="179" fontId="18" fillId="3" borderId="25" xfId="1" applyNumberFormat="1" applyFont="1" applyFill="1" applyBorder="1">
      <alignment vertical="center"/>
    </xf>
    <xf numFmtId="179" fontId="17" fillId="3" borderId="26" xfId="1" applyNumberFormat="1" applyFont="1" applyFill="1" applyBorder="1">
      <alignment vertical="center"/>
    </xf>
    <xf numFmtId="179" fontId="18" fillId="3" borderId="26" xfId="1" applyNumberFormat="1" applyFont="1" applyFill="1" applyBorder="1">
      <alignment vertical="center"/>
    </xf>
    <xf numFmtId="179" fontId="16" fillId="0" borderId="23" xfId="1" applyNumberFormat="1" applyFont="1" applyFill="1" applyBorder="1">
      <alignment vertical="center"/>
    </xf>
    <xf numFmtId="176" fontId="9" fillId="3" borderId="14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6" fontId="17" fillId="4" borderId="15" xfId="2" applyNumberFormat="1" applyFont="1" applyFill="1" applyBorder="1" applyAlignment="1">
      <alignment horizontal="right" vertical="center"/>
    </xf>
    <xf numFmtId="176" fontId="17" fillId="4" borderId="10" xfId="2" applyNumberFormat="1" applyFont="1" applyFill="1" applyBorder="1" applyAlignment="1">
      <alignment horizontal="right" vertical="center"/>
    </xf>
    <xf numFmtId="176" fontId="17" fillId="4" borderId="14" xfId="2" applyNumberFormat="1" applyFont="1" applyFill="1" applyBorder="1" applyAlignment="1">
      <alignment horizontal="right" vertical="center"/>
    </xf>
    <xf numFmtId="176" fontId="18" fillId="0" borderId="12" xfId="0" applyNumberFormat="1" applyFont="1" applyBorder="1" applyAlignment="1">
      <alignment horizontal="right" vertical="center" shrinkToFit="1"/>
    </xf>
    <xf numFmtId="176" fontId="17" fillId="0" borderId="13" xfId="0" applyNumberFormat="1" applyFont="1" applyBorder="1" applyAlignment="1">
      <alignment horizontal="right" vertical="center" shrinkToFit="1"/>
    </xf>
    <xf numFmtId="176" fontId="17" fillId="0" borderId="10" xfId="0" applyNumberFormat="1" applyFont="1" applyBorder="1" applyAlignment="1">
      <alignment horizontal="right" vertical="center" shrinkToFit="1"/>
    </xf>
    <xf numFmtId="176" fontId="17" fillId="0" borderId="8" xfId="0" applyNumberFormat="1" applyFont="1" applyBorder="1" applyAlignment="1">
      <alignment horizontal="right" vertical="center" shrinkToFit="1"/>
    </xf>
    <xf numFmtId="176" fontId="18" fillId="0" borderId="13" xfId="0" applyNumberFormat="1" applyFont="1" applyBorder="1" applyAlignment="1">
      <alignment horizontal="right" vertical="center" shrinkToFit="1"/>
    </xf>
    <xf numFmtId="0" fontId="9" fillId="3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177" fontId="17" fillId="0" borderId="15" xfId="1" applyNumberFormat="1" applyFont="1" applyBorder="1" applyAlignment="1">
      <alignment horizontal="right"/>
    </xf>
    <xf numFmtId="177" fontId="17" fillId="0" borderId="14" xfId="1" applyNumberFormat="1" applyFont="1" applyBorder="1" applyAlignment="1">
      <alignment horizontal="right"/>
    </xf>
    <xf numFmtId="177" fontId="1" fillId="0" borderId="18" xfId="1" applyNumberFormat="1" applyFont="1" applyFill="1" applyBorder="1" applyAlignment="1">
      <alignment horizontal="right" vertical="center"/>
    </xf>
    <xf numFmtId="177" fontId="17" fillId="0" borderId="18" xfId="1" applyNumberFormat="1" applyFont="1" applyBorder="1" applyAlignment="1">
      <alignment horizontal="right"/>
    </xf>
    <xf numFmtId="0" fontId="9" fillId="0" borderId="27" xfId="0" applyFont="1" applyBorder="1" applyAlignment="1">
      <alignment horizontal="center" vertical="center"/>
    </xf>
    <xf numFmtId="179" fontId="17" fillId="0" borderId="27" xfId="1" applyNumberFormat="1" applyFont="1" applyFill="1" applyBorder="1">
      <alignment vertical="center"/>
    </xf>
    <xf numFmtId="179" fontId="17" fillId="5" borderId="27" xfId="1" applyNumberFormat="1" applyFont="1" applyFill="1" applyBorder="1">
      <alignment vertical="center"/>
    </xf>
    <xf numFmtId="179" fontId="17" fillId="0" borderId="28" xfId="1" applyNumberFormat="1" applyFont="1" applyFill="1" applyBorder="1">
      <alignment vertical="center"/>
    </xf>
    <xf numFmtId="179" fontId="18" fillId="0" borderId="29" xfId="1" applyNumberFormat="1" applyFont="1" applyFill="1" applyBorder="1">
      <alignment vertical="center"/>
    </xf>
    <xf numFmtId="179" fontId="17" fillId="0" borderId="30" xfId="1" applyNumberFormat="1" applyFont="1" applyFill="1" applyBorder="1">
      <alignment vertical="center"/>
    </xf>
    <xf numFmtId="179" fontId="18" fillId="0" borderId="30" xfId="1" applyNumberFormat="1" applyFont="1" applyFill="1" applyBorder="1">
      <alignment vertical="center"/>
    </xf>
    <xf numFmtId="0" fontId="9" fillId="0" borderId="15" xfId="0" applyFont="1" applyBorder="1" applyAlignment="1">
      <alignment horizontal="center" vertical="center" wrapText="1"/>
    </xf>
    <xf numFmtId="176" fontId="18" fillId="0" borderId="17" xfId="0" applyNumberFormat="1" applyFont="1" applyBorder="1" applyAlignment="1">
      <alignment horizontal="right" vertical="center" shrinkToFit="1"/>
    </xf>
    <xf numFmtId="176" fontId="17" fillId="0" borderId="18" xfId="0" applyNumberFormat="1" applyFont="1" applyBorder="1" applyAlignment="1">
      <alignment horizontal="right" vertical="center" shrinkToFit="1"/>
    </xf>
    <xf numFmtId="176" fontId="17" fillId="0" borderId="15" xfId="0" applyNumberFormat="1" applyFont="1" applyBorder="1" applyAlignment="1">
      <alignment horizontal="right" vertical="center" shrinkToFit="1"/>
    </xf>
    <xf numFmtId="176" fontId="17" fillId="0" borderId="14" xfId="0" applyNumberFormat="1" applyFont="1" applyBorder="1" applyAlignment="1">
      <alignment horizontal="right" vertical="center" shrinkToFit="1"/>
    </xf>
    <xf numFmtId="176" fontId="18" fillId="0" borderId="18" xfId="0" applyNumberFormat="1" applyFont="1" applyBorder="1" applyAlignment="1">
      <alignment horizontal="right" vertical="center" shrinkToFit="1"/>
    </xf>
    <xf numFmtId="176" fontId="16" fillId="0" borderId="31" xfId="0" applyNumberFormat="1" applyFont="1" applyBorder="1" applyAlignment="1">
      <alignment horizontal="right" vertical="center" shrinkToFit="1"/>
    </xf>
    <xf numFmtId="0" fontId="9" fillId="0" borderId="23" xfId="0" applyFont="1" applyBorder="1" applyAlignment="1">
      <alignment horizontal="center" vertical="center"/>
    </xf>
    <xf numFmtId="179" fontId="17" fillId="0" borderId="23" xfId="1" applyNumberFormat="1" applyFont="1" applyFill="1" applyBorder="1">
      <alignment vertical="center"/>
    </xf>
    <xf numFmtId="179" fontId="17" fillId="0" borderId="24" xfId="1" applyNumberFormat="1" applyFont="1" applyFill="1" applyBorder="1">
      <alignment vertical="center"/>
    </xf>
    <xf numFmtId="179" fontId="18" fillId="0" borderId="25" xfId="1" applyNumberFormat="1" applyFont="1" applyFill="1" applyBorder="1">
      <alignment vertical="center"/>
    </xf>
    <xf numFmtId="179" fontId="17" fillId="0" borderId="26" xfId="1" applyNumberFormat="1" applyFont="1" applyFill="1" applyBorder="1">
      <alignment vertical="center"/>
    </xf>
    <xf numFmtId="179" fontId="18" fillId="0" borderId="26" xfId="1" applyNumberFormat="1" applyFont="1" applyFill="1" applyBorder="1">
      <alignment vertical="center"/>
    </xf>
    <xf numFmtId="179" fontId="16" fillId="0" borderId="27" xfId="1" applyNumberFormat="1" applyFont="1" applyFill="1" applyBorder="1">
      <alignment vertical="center"/>
    </xf>
    <xf numFmtId="176" fontId="17" fillId="4" borderId="10" xfId="1" applyNumberFormat="1" applyFont="1" applyFill="1" applyBorder="1">
      <alignment vertical="center"/>
    </xf>
    <xf numFmtId="176" fontId="18" fillId="0" borderId="32" xfId="0" applyNumberFormat="1" applyFont="1" applyBorder="1" applyAlignment="1">
      <alignment horizontal="right" vertical="center" shrinkToFit="1"/>
    </xf>
    <xf numFmtId="0" fontId="21" fillId="0" borderId="23" xfId="0" applyFont="1" applyBorder="1" applyAlignment="1">
      <alignment horizontal="center" vertical="top" wrapText="1"/>
    </xf>
    <xf numFmtId="0" fontId="9" fillId="3" borderId="24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176" fontId="17" fillId="0" borderId="10" xfId="1" applyNumberFormat="1" applyFont="1" applyFill="1" applyBorder="1">
      <alignment vertical="center"/>
    </xf>
    <xf numFmtId="176" fontId="17" fillId="0" borderId="11" xfId="1" applyNumberFormat="1" applyFont="1" applyFill="1" applyBorder="1">
      <alignment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7" fontId="17" fillId="0" borderId="16" xfId="1" applyNumberFormat="1" applyFont="1" applyFill="1" applyBorder="1">
      <alignment vertical="center"/>
    </xf>
    <xf numFmtId="177" fontId="17" fillId="0" borderId="0" xfId="1" applyNumberFormat="1" applyFont="1" applyFill="1" applyBorder="1">
      <alignment vertical="center"/>
    </xf>
    <xf numFmtId="0" fontId="9" fillId="6" borderId="8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176" fontId="17" fillId="6" borderId="10" xfId="1" applyNumberFormat="1" applyFont="1" applyFill="1" applyBorder="1">
      <alignment vertical="center"/>
    </xf>
    <xf numFmtId="176" fontId="17" fillId="6" borderId="8" xfId="1" applyNumberFormat="1" applyFont="1" applyFill="1" applyBorder="1">
      <alignment vertical="center"/>
    </xf>
    <xf numFmtId="176" fontId="18" fillId="6" borderId="12" xfId="1" applyNumberFormat="1" applyFont="1" applyFill="1" applyBorder="1">
      <alignment vertical="center"/>
    </xf>
    <xf numFmtId="176" fontId="17" fillId="6" borderId="13" xfId="1" applyNumberFormat="1" applyFont="1" applyFill="1" applyBorder="1">
      <alignment vertical="center"/>
    </xf>
    <xf numFmtId="176" fontId="18" fillId="6" borderId="13" xfId="1" applyNumberFormat="1" applyFont="1" applyFill="1" applyBorder="1">
      <alignment vertical="center"/>
    </xf>
    <xf numFmtId="0" fontId="9" fillId="6" borderId="14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177" fontId="17" fillId="6" borderId="15" xfId="1" applyNumberFormat="1" applyFont="1" applyFill="1" applyBorder="1">
      <alignment vertical="center"/>
    </xf>
    <xf numFmtId="177" fontId="17" fillId="6" borderId="14" xfId="1" applyNumberFormat="1" applyFont="1" applyFill="1" applyBorder="1">
      <alignment vertical="center"/>
    </xf>
    <xf numFmtId="177" fontId="18" fillId="6" borderId="17" xfId="1" applyNumberFormat="1" applyFont="1" applyFill="1" applyBorder="1">
      <alignment vertical="center"/>
    </xf>
    <xf numFmtId="177" fontId="17" fillId="6" borderId="18" xfId="1" applyNumberFormat="1" applyFont="1" applyFill="1" applyBorder="1">
      <alignment vertical="center"/>
    </xf>
    <xf numFmtId="178" fontId="17" fillId="6" borderId="15" xfId="1" applyNumberFormat="1" applyFont="1" applyFill="1" applyBorder="1">
      <alignment vertical="center"/>
    </xf>
    <xf numFmtId="178" fontId="17" fillId="6" borderId="14" xfId="1" applyNumberFormat="1" applyFont="1" applyFill="1" applyBorder="1">
      <alignment vertical="center"/>
    </xf>
    <xf numFmtId="177" fontId="18" fillId="6" borderId="18" xfId="1" applyNumberFormat="1" applyFont="1" applyFill="1" applyBorder="1">
      <alignment vertical="center"/>
    </xf>
    <xf numFmtId="179" fontId="17" fillId="6" borderId="23" xfId="1" applyNumberFormat="1" applyFont="1" applyFill="1" applyBorder="1">
      <alignment vertical="center"/>
    </xf>
    <xf numFmtId="179" fontId="17" fillId="6" borderId="24" xfId="1" applyNumberFormat="1" applyFont="1" applyFill="1" applyBorder="1">
      <alignment vertical="center"/>
    </xf>
    <xf numFmtId="179" fontId="18" fillId="6" borderId="25" xfId="1" applyNumberFormat="1" applyFont="1" applyFill="1" applyBorder="1">
      <alignment vertical="center"/>
    </xf>
    <xf numFmtId="179" fontId="17" fillId="6" borderId="26" xfId="1" applyNumberFormat="1" applyFont="1" applyFill="1" applyBorder="1">
      <alignment vertical="center"/>
    </xf>
    <xf numFmtId="179" fontId="18" fillId="6" borderId="26" xfId="1" applyNumberFormat="1" applyFont="1" applyFill="1" applyBorder="1">
      <alignment vertical="center"/>
    </xf>
    <xf numFmtId="0" fontId="9" fillId="6" borderId="15" xfId="0" applyFont="1" applyFill="1" applyBorder="1" applyAlignment="1">
      <alignment horizontal="center" vertical="center" wrapText="1"/>
    </xf>
    <xf numFmtId="176" fontId="17" fillId="7" borderId="15" xfId="2" applyNumberFormat="1" applyFont="1" applyFill="1" applyBorder="1" applyAlignment="1">
      <alignment horizontal="right" vertical="center"/>
    </xf>
    <xf numFmtId="176" fontId="17" fillId="7" borderId="14" xfId="2" applyNumberFormat="1" applyFont="1" applyFill="1" applyBorder="1" applyAlignment="1">
      <alignment horizontal="right" vertical="center"/>
    </xf>
    <xf numFmtId="0" fontId="9" fillId="0" borderId="31" xfId="0" applyFont="1" applyBorder="1" applyAlignment="1">
      <alignment horizontal="center" vertical="center" wrapText="1"/>
    </xf>
    <xf numFmtId="176" fontId="18" fillId="0" borderId="33" xfId="0" applyNumberFormat="1" applyFont="1" applyBorder="1" applyAlignment="1">
      <alignment horizontal="right" vertical="center" shrinkToFit="1"/>
    </xf>
    <xf numFmtId="176" fontId="17" fillId="0" borderId="32" xfId="0" applyNumberFormat="1" applyFont="1" applyBorder="1" applyAlignment="1">
      <alignment horizontal="right" vertical="center" shrinkToFit="1"/>
    </xf>
    <xf numFmtId="176" fontId="17" fillId="0" borderId="31" xfId="0" applyNumberFormat="1" applyFont="1" applyBorder="1" applyAlignment="1">
      <alignment horizontal="right" vertical="center" shrinkToFit="1"/>
    </xf>
    <xf numFmtId="176" fontId="17" fillId="0" borderId="34" xfId="0" applyNumberFormat="1" applyFont="1" applyBorder="1" applyAlignment="1">
      <alignment horizontal="right" vertical="center" shrinkToFit="1"/>
    </xf>
    <xf numFmtId="178" fontId="17" fillId="0" borderId="15" xfId="1" applyNumberFormat="1" applyFont="1" applyFill="1" applyBorder="1" applyAlignment="1">
      <alignment horizontal="right" vertical="center"/>
    </xf>
    <xf numFmtId="178" fontId="17" fillId="0" borderId="14" xfId="1" applyNumberFormat="1" applyFont="1" applyFill="1" applyBorder="1" applyAlignment="1">
      <alignment horizontal="right" vertical="center"/>
    </xf>
    <xf numFmtId="0" fontId="9" fillId="0" borderId="27" xfId="0" applyFont="1" applyBorder="1" applyAlignment="1">
      <alignment horizontal="center" vertical="center" wrapText="1"/>
    </xf>
    <xf numFmtId="176" fontId="16" fillId="0" borderId="15" xfId="0" applyNumberFormat="1" applyFont="1" applyBorder="1" applyAlignment="1">
      <alignment horizontal="right" vertical="center" shrinkToFit="1"/>
    </xf>
    <xf numFmtId="0" fontId="9" fillId="6" borderId="2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76" fontId="17" fillId="6" borderId="15" xfId="1" applyNumberFormat="1" applyFont="1" applyFill="1" applyBorder="1">
      <alignment vertical="center"/>
    </xf>
    <xf numFmtId="176" fontId="17" fillId="6" borderId="14" xfId="1" applyNumberFormat="1" applyFont="1" applyFill="1" applyBorder="1">
      <alignment vertical="center"/>
    </xf>
    <xf numFmtId="176" fontId="18" fillId="6" borderId="17" xfId="1" applyNumberFormat="1" applyFont="1" applyFill="1" applyBorder="1">
      <alignment vertical="center"/>
    </xf>
    <xf numFmtId="176" fontId="17" fillId="6" borderId="18" xfId="1" applyNumberFormat="1" applyFont="1" applyFill="1" applyBorder="1">
      <alignment vertical="center"/>
    </xf>
    <xf numFmtId="176" fontId="18" fillId="6" borderId="18" xfId="1" applyNumberFormat="1" applyFont="1" applyFill="1" applyBorder="1">
      <alignment vertical="center"/>
    </xf>
    <xf numFmtId="176" fontId="17" fillId="7" borderId="10" xfId="1" applyNumberFormat="1" applyFont="1" applyFill="1" applyBorder="1">
      <alignment vertical="center"/>
    </xf>
    <xf numFmtId="176" fontId="17" fillId="7" borderId="8" xfId="1" applyNumberFormat="1" applyFont="1" applyFill="1" applyBorder="1">
      <alignment vertical="center"/>
    </xf>
    <xf numFmtId="177" fontId="17" fillId="5" borderId="15" xfId="1" applyNumberFormat="1" applyFont="1" applyFill="1" applyBorder="1" applyAlignment="1">
      <alignment horizontal="right"/>
    </xf>
    <xf numFmtId="179" fontId="17" fillId="5" borderId="15" xfId="1" applyNumberFormat="1" applyFont="1" applyFill="1" applyBorder="1">
      <alignment vertical="center"/>
    </xf>
    <xf numFmtId="176" fontId="17" fillId="7" borderId="31" xfId="1" applyNumberFormat="1" applyFont="1" applyFill="1" applyBorder="1">
      <alignment vertical="center"/>
    </xf>
    <xf numFmtId="176" fontId="17" fillId="7" borderId="34" xfId="1" applyNumberFormat="1" applyFont="1" applyFill="1" applyBorder="1">
      <alignment vertical="center"/>
    </xf>
    <xf numFmtId="176" fontId="17" fillId="7" borderId="15" xfId="1" applyNumberFormat="1" applyFont="1" applyFill="1" applyBorder="1">
      <alignment vertical="center"/>
    </xf>
    <xf numFmtId="176" fontId="17" fillId="7" borderId="14" xfId="1" applyNumberFormat="1" applyFont="1" applyFill="1" applyBorder="1">
      <alignment vertical="center"/>
    </xf>
    <xf numFmtId="179" fontId="18" fillId="0" borderId="21" xfId="1" applyNumberFormat="1" applyFont="1" applyFill="1" applyBorder="1">
      <alignment vertical="center"/>
    </xf>
    <xf numFmtId="179" fontId="17" fillId="0" borderId="22" xfId="1" applyNumberFormat="1" applyFont="1" applyFill="1" applyBorder="1">
      <alignment vertical="center"/>
    </xf>
    <xf numFmtId="179" fontId="18" fillId="0" borderId="22" xfId="1" applyNumberFormat="1" applyFont="1" applyFill="1" applyBorder="1">
      <alignment vertical="center"/>
    </xf>
    <xf numFmtId="0" fontId="2" fillId="0" borderId="9" xfId="0" applyFont="1" applyBorder="1" applyAlignment="1">
      <alignment horizontal="left" vertical="center"/>
    </xf>
    <xf numFmtId="0" fontId="16" fillId="0" borderId="9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14" fillId="0" borderId="0" xfId="0" applyFont="1">
      <alignment vertical="center"/>
    </xf>
  </cellXfs>
  <cellStyles count="3">
    <cellStyle name="桁区切り" xfId="1" builtinId="6"/>
    <cellStyle name="標準" xfId="0" builtinId="0"/>
    <cellStyle name="標準_船種別表" xfId="2" xr:uid="{8B6F44BF-058D-40D0-9020-C879504DC0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2.20.97\&#28165;&#27700;&#28207;\2005&#33322;&#36335;&#21029;&#21697;&#31278;&#21029;\&#12467;&#12531;&#12486;&#12490;&#36008;&#29289;&#12398;&#33322;&#36335;&#21029;&#21697;&#31278;&#21029;&#34920;&#65288;&#20013;&#20998;&#39006;&#65289;2005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ンテナ貨物の航路別品種別表"/>
      <sheetName val="コンテナ貨物の航路別品種別表２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A80A4-9ACE-41B3-BB56-BA69145C6356}">
  <sheetPr codeName="Sheet4">
    <tabColor indexed="12"/>
    <pageSetUpPr fitToPage="1"/>
  </sheetPr>
  <dimension ref="A1:AK57"/>
  <sheetViews>
    <sheetView showGridLines="0" showZeros="0" tabSelected="1" zoomScale="80" zoomScaleNormal="80" zoomScaleSheetLayoutView="115" workbookViewId="0">
      <pane xSplit="3" ySplit="6" topLeftCell="J7" activePane="bottomRight" state="frozen"/>
      <selection activeCell="C2" sqref="C2"/>
      <selection pane="topRight" activeCell="C2" sqref="C2"/>
      <selection pane="bottomLeft" activeCell="C2" sqref="C2"/>
      <selection pane="bottomRight" activeCell="L22" sqref="L22"/>
    </sheetView>
  </sheetViews>
  <sheetFormatPr defaultRowHeight="13.2" x14ac:dyDescent="0.2"/>
  <cols>
    <col min="1" max="2" width="4.21875" customWidth="1"/>
    <col min="3" max="3" width="15" customWidth="1"/>
    <col min="4" max="4" width="10.6640625" customWidth="1"/>
    <col min="5" max="5" width="10.6640625" style="3" customWidth="1"/>
    <col min="6" max="6" width="10.6640625" customWidth="1"/>
    <col min="7" max="7" width="11.77734375" bestFit="1" customWidth="1"/>
    <col min="8" max="13" width="10.6640625" style="3" customWidth="1"/>
    <col min="14" max="14" width="10.6640625" style="210" customWidth="1"/>
    <col min="15" max="15" width="10.6640625" style="3" customWidth="1"/>
    <col min="16" max="17" width="11.77734375" style="3" customWidth="1"/>
    <col min="18" max="18" width="1.6640625" customWidth="1"/>
    <col min="19" max="19" width="11.77734375" customWidth="1"/>
    <col min="20" max="20" width="12.109375" style="3" customWidth="1"/>
    <col min="21" max="21" width="11.6640625" style="3" bestFit="1" customWidth="1"/>
    <col min="22" max="22" width="2" customWidth="1"/>
    <col min="25" max="25" width="4.21875" customWidth="1"/>
    <col min="26" max="26" width="11.77734375" style="207" customWidth="1"/>
    <col min="257" max="258" width="4.21875" customWidth="1"/>
    <col min="259" max="259" width="15" customWidth="1"/>
    <col min="260" max="262" width="10.6640625" customWidth="1"/>
    <col min="263" max="263" width="11.77734375" bestFit="1" customWidth="1"/>
    <col min="264" max="271" width="10.6640625" customWidth="1"/>
    <col min="272" max="273" width="11.77734375" customWidth="1"/>
    <col min="274" max="274" width="1.6640625" customWidth="1"/>
    <col min="275" max="275" width="11.77734375" customWidth="1"/>
    <col min="276" max="276" width="12.109375" customWidth="1"/>
    <col min="277" max="277" width="11.6640625" bestFit="1" customWidth="1"/>
    <col min="278" max="278" width="2" customWidth="1"/>
    <col min="281" max="281" width="4.21875" customWidth="1"/>
    <col min="282" max="282" width="11.77734375" customWidth="1"/>
    <col min="513" max="514" width="4.21875" customWidth="1"/>
    <col min="515" max="515" width="15" customWidth="1"/>
    <col min="516" max="518" width="10.6640625" customWidth="1"/>
    <col min="519" max="519" width="11.77734375" bestFit="1" customWidth="1"/>
    <col min="520" max="527" width="10.6640625" customWidth="1"/>
    <col min="528" max="529" width="11.77734375" customWidth="1"/>
    <col min="530" max="530" width="1.6640625" customWidth="1"/>
    <col min="531" max="531" width="11.77734375" customWidth="1"/>
    <col min="532" max="532" width="12.109375" customWidth="1"/>
    <col min="533" max="533" width="11.6640625" bestFit="1" customWidth="1"/>
    <col min="534" max="534" width="2" customWidth="1"/>
    <col min="537" max="537" width="4.21875" customWidth="1"/>
    <col min="538" max="538" width="11.77734375" customWidth="1"/>
    <col min="769" max="770" width="4.21875" customWidth="1"/>
    <col min="771" max="771" width="15" customWidth="1"/>
    <col min="772" max="774" width="10.6640625" customWidth="1"/>
    <col min="775" max="775" width="11.77734375" bestFit="1" customWidth="1"/>
    <col min="776" max="783" width="10.6640625" customWidth="1"/>
    <col min="784" max="785" width="11.77734375" customWidth="1"/>
    <col min="786" max="786" width="1.6640625" customWidth="1"/>
    <col min="787" max="787" width="11.77734375" customWidth="1"/>
    <col min="788" max="788" width="12.109375" customWidth="1"/>
    <col min="789" max="789" width="11.6640625" bestFit="1" customWidth="1"/>
    <col min="790" max="790" width="2" customWidth="1"/>
    <col min="793" max="793" width="4.21875" customWidth="1"/>
    <col min="794" max="794" width="11.77734375" customWidth="1"/>
    <col min="1025" max="1026" width="4.21875" customWidth="1"/>
    <col min="1027" max="1027" width="15" customWidth="1"/>
    <col min="1028" max="1030" width="10.6640625" customWidth="1"/>
    <col min="1031" max="1031" width="11.77734375" bestFit="1" customWidth="1"/>
    <col min="1032" max="1039" width="10.6640625" customWidth="1"/>
    <col min="1040" max="1041" width="11.77734375" customWidth="1"/>
    <col min="1042" max="1042" width="1.6640625" customWidth="1"/>
    <col min="1043" max="1043" width="11.77734375" customWidth="1"/>
    <col min="1044" max="1044" width="12.109375" customWidth="1"/>
    <col min="1045" max="1045" width="11.6640625" bestFit="1" customWidth="1"/>
    <col min="1046" max="1046" width="2" customWidth="1"/>
    <col min="1049" max="1049" width="4.21875" customWidth="1"/>
    <col min="1050" max="1050" width="11.77734375" customWidth="1"/>
    <col min="1281" max="1282" width="4.21875" customWidth="1"/>
    <col min="1283" max="1283" width="15" customWidth="1"/>
    <col min="1284" max="1286" width="10.6640625" customWidth="1"/>
    <col min="1287" max="1287" width="11.77734375" bestFit="1" customWidth="1"/>
    <col min="1288" max="1295" width="10.6640625" customWidth="1"/>
    <col min="1296" max="1297" width="11.77734375" customWidth="1"/>
    <col min="1298" max="1298" width="1.6640625" customWidth="1"/>
    <col min="1299" max="1299" width="11.77734375" customWidth="1"/>
    <col min="1300" max="1300" width="12.109375" customWidth="1"/>
    <col min="1301" max="1301" width="11.6640625" bestFit="1" customWidth="1"/>
    <col min="1302" max="1302" width="2" customWidth="1"/>
    <col min="1305" max="1305" width="4.21875" customWidth="1"/>
    <col min="1306" max="1306" width="11.77734375" customWidth="1"/>
    <col min="1537" max="1538" width="4.21875" customWidth="1"/>
    <col min="1539" max="1539" width="15" customWidth="1"/>
    <col min="1540" max="1542" width="10.6640625" customWidth="1"/>
    <col min="1543" max="1543" width="11.77734375" bestFit="1" customWidth="1"/>
    <col min="1544" max="1551" width="10.6640625" customWidth="1"/>
    <col min="1552" max="1553" width="11.77734375" customWidth="1"/>
    <col min="1554" max="1554" width="1.6640625" customWidth="1"/>
    <col min="1555" max="1555" width="11.77734375" customWidth="1"/>
    <col min="1556" max="1556" width="12.109375" customWidth="1"/>
    <col min="1557" max="1557" width="11.6640625" bestFit="1" customWidth="1"/>
    <col min="1558" max="1558" width="2" customWidth="1"/>
    <col min="1561" max="1561" width="4.21875" customWidth="1"/>
    <col min="1562" max="1562" width="11.77734375" customWidth="1"/>
    <col min="1793" max="1794" width="4.21875" customWidth="1"/>
    <col min="1795" max="1795" width="15" customWidth="1"/>
    <col min="1796" max="1798" width="10.6640625" customWidth="1"/>
    <col min="1799" max="1799" width="11.77734375" bestFit="1" customWidth="1"/>
    <col min="1800" max="1807" width="10.6640625" customWidth="1"/>
    <col min="1808" max="1809" width="11.77734375" customWidth="1"/>
    <col min="1810" max="1810" width="1.6640625" customWidth="1"/>
    <col min="1811" max="1811" width="11.77734375" customWidth="1"/>
    <col min="1812" max="1812" width="12.109375" customWidth="1"/>
    <col min="1813" max="1813" width="11.6640625" bestFit="1" customWidth="1"/>
    <col min="1814" max="1814" width="2" customWidth="1"/>
    <col min="1817" max="1817" width="4.21875" customWidth="1"/>
    <col min="1818" max="1818" width="11.77734375" customWidth="1"/>
    <col min="2049" max="2050" width="4.21875" customWidth="1"/>
    <col min="2051" max="2051" width="15" customWidth="1"/>
    <col min="2052" max="2054" width="10.6640625" customWidth="1"/>
    <col min="2055" max="2055" width="11.77734375" bestFit="1" customWidth="1"/>
    <col min="2056" max="2063" width="10.6640625" customWidth="1"/>
    <col min="2064" max="2065" width="11.77734375" customWidth="1"/>
    <col min="2066" max="2066" width="1.6640625" customWidth="1"/>
    <col min="2067" max="2067" width="11.77734375" customWidth="1"/>
    <col min="2068" max="2068" width="12.109375" customWidth="1"/>
    <col min="2069" max="2069" width="11.6640625" bestFit="1" customWidth="1"/>
    <col min="2070" max="2070" width="2" customWidth="1"/>
    <col min="2073" max="2073" width="4.21875" customWidth="1"/>
    <col min="2074" max="2074" width="11.77734375" customWidth="1"/>
    <col min="2305" max="2306" width="4.21875" customWidth="1"/>
    <col min="2307" max="2307" width="15" customWidth="1"/>
    <col min="2308" max="2310" width="10.6640625" customWidth="1"/>
    <col min="2311" max="2311" width="11.77734375" bestFit="1" customWidth="1"/>
    <col min="2312" max="2319" width="10.6640625" customWidth="1"/>
    <col min="2320" max="2321" width="11.77734375" customWidth="1"/>
    <col min="2322" max="2322" width="1.6640625" customWidth="1"/>
    <col min="2323" max="2323" width="11.77734375" customWidth="1"/>
    <col min="2324" max="2324" width="12.109375" customWidth="1"/>
    <col min="2325" max="2325" width="11.6640625" bestFit="1" customWidth="1"/>
    <col min="2326" max="2326" width="2" customWidth="1"/>
    <col min="2329" max="2329" width="4.21875" customWidth="1"/>
    <col min="2330" max="2330" width="11.77734375" customWidth="1"/>
    <col min="2561" max="2562" width="4.21875" customWidth="1"/>
    <col min="2563" max="2563" width="15" customWidth="1"/>
    <col min="2564" max="2566" width="10.6640625" customWidth="1"/>
    <col min="2567" max="2567" width="11.77734375" bestFit="1" customWidth="1"/>
    <col min="2568" max="2575" width="10.6640625" customWidth="1"/>
    <col min="2576" max="2577" width="11.77734375" customWidth="1"/>
    <col min="2578" max="2578" width="1.6640625" customWidth="1"/>
    <col min="2579" max="2579" width="11.77734375" customWidth="1"/>
    <col min="2580" max="2580" width="12.109375" customWidth="1"/>
    <col min="2581" max="2581" width="11.6640625" bestFit="1" customWidth="1"/>
    <col min="2582" max="2582" width="2" customWidth="1"/>
    <col min="2585" max="2585" width="4.21875" customWidth="1"/>
    <col min="2586" max="2586" width="11.77734375" customWidth="1"/>
    <col min="2817" max="2818" width="4.21875" customWidth="1"/>
    <col min="2819" max="2819" width="15" customWidth="1"/>
    <col min="2820" max="2822" width="10.6640625" customWidth="1"/>
    <col min="2823" max="2823" width="11.77734375" bestFit="1" customWidth="1"/>
    <col min="2824" max="2831" width="10.6640625" customWidth="1"/>
    <col min="2832" max="2833" width="11.77734375" customWidth="1"/>
    <col min="2834" max="2834" width="1.6640625" customWidth="1"/>
    <col min="2835" max="2835" width="11.77734375" customWidth="1"/>
    <col min="2836" max="2836" width="12.109375" customWidth="1"/>
    <col min="2837" max="2837" width="11.6640625" bestFit="1" customWidth="1"/>
    <col min="2838" max="2838" width="2" customWidth="1"/>
    <col min="2841" max="2841" width="4.21875" customWidth="1"/>
    <col min="2842" max="2842" width="11.77734375" customWidth="1"/>
    <col min="3073" max="3074" width="4.21875" customWidth="1"/>
    <col min="3075" max="3075" width="15" customWidth="1"/>
    <col min="3076" max="3078" width="10.6640625" customWidth="1"/>
    <col min="3079" max="3079" width="11.77734375" bestFit="1" customWidth="1"/>
    <col min="3080" max="3087" width="10.6640625" customWidth="1"/>
    <col min="3088" max="3089" width="11.77734375" customWidth="1"/>
    <col min="3090" max="3090" width="1.6640625" customWidth="1"/>
    <col min="3091" max="3091" width="11.77734375" customWidth="1"/>
    <col min="3092" max="3092" width="12.109375" customWidth="1"/>
    <col min="3093" max="3093" width="11.6640625" bestFit="1" customWidth="1"/>
    <col min="3094" max="3094" width="2" customWidth="1"/>
    <col min="3097" max="3097" width="4.21875" customWidth="1"/>
    <col min="3098" max="3098" width="11.77734375" customWidth="1"/>
    <col min="3329" max="3330" width="4.21875" customWidth="1"/>
    <col min="3331" max="3331" width="15" customWidth="1"/>
    <col min="3332" max="3334" width="10.6640625" customWidth="1"/>
    <col min="3335" max="3335" width="11.77734375" bestFit="1" customWidth="1"/>
    <col min="3336" max="3343" width="10.6640625" customWidth="1"/>
    <col min="3344" max="3345" width="11.77734375" customWidth="1"/>
    <col min="3346" max="3346" width="1.6640625" customWidth="1"/>
    <col min="3347" max="3347" width="11.77734375" customWidth="1"/>
    <col min="3348" max="3348" width="12.109375" customWidth="1"/>
    <col min="3349" max="3349" width="11.6640625" bestFit="1" customWidth="1"/>
    <col min="3350" max="3350" width="2" customWidth="1"/>
    <col min="3353" max="3353" width="4.21875" customWidth="1"/>
    <col min="3354" max="3354" width="11.77734375" customWidth="1"/>
    <col min="3585" max="3586" width="4.21875" customWidth="1"/>
    <col min="3587" max="3587" width="15" customWidth="1"/>
    <col min="3588" max="3590" width="10.6640625" customWidth="1"/>
    <col min="3591" max="3591" width="11.77734375" bestFit="1" customWidth="1"/>
    <col min="3592" max="3599" width="10.6640625" customWidth="1"/>
    <col min="3600" max="3601" width="11.77734375" customWidth="1"/>
    <col min="3602" max="3602" width="1.6640625" customWidth="1"/>
    <col min="3603" max="3603" width="11.77734375" customWidth="1"/>
    <col min="3604" max="3604" width="12.109375" customWidth="1"/>
    <col min="3605" max="3605" width="11.6640625" bestFit="1" customWidth="1"/>
    <col min="3606" max="3606" width="2" customWidth="1"/>
    <col min="3609" max="3609" width="4.21875" customWidth="1"/>
    <col min="3610" max="3610" width="11.77734375" customWidth="1"/>
    <col min="3841" max="3842" width="4.21875" customWidth="1"/>
    <col min="3843" max="3843" width="15" customWidth="1"/>
    <col min="3844" max="3846" width="10.6640625" customWidth="1"/>
    <col min="3847" max="3847" width="11.77734375" bestFit="1" customWidth="1"/>
    <col min="3848" max="3855" width="10.6640625" customWidth="1"/>
    <col min="3856" max="3857" width="11.77734375" customWidth="1"/>
    <col min="3858" max="3858" width="1.6640625" customWidth="1"/>
    <col min="3859" max="3859" width="11.77734375" customWidth="1"/>
    <col min="3860" max="3860" width="12.109375" customWidth="1"/>
    <col min="3861" max="3861" width="11.6640625" bestFit="1" customWidth="1"/>
    <col min="3862" max="3862" width="2" customWidth="1"/>
    <col min="3865" max="3865" width="4.21875" customWidth="1"/>
    <col min="3866" max="3866" width="11.77734375" customWidth="1"/>
    <col min="4097" max="4098" width="4.21875" customWidth="1"/>
    <col min="4099" max="4099" width="15" customWidth="1"/>
    <col min="4100" max="4102" width="10.6640625" customWidth="1"/>
    <col min="4103" max="4103" width="11.77734375" bestFit="1" customWidth="1"/>
    <col min="4104" max="4111" width="10.6640625" customWidth="1"/>
    <col min="4112" max="4113" width="11.77734375" customWidth="1"/>
    <col min="4114" max="4114" width="1.6640625" customWidth="1"/>
    <col min="4115" max="4115" width="11.77734375" customWidth="1"/>
    <col min="4116" max="4116" width="12.109375" customWidth="1"/>
    <col min="4117" max="4117" width="11.6640625" bestFit="1" customWidth="1"/>
    <col min="4118" max="4118" width="2" customWidth="1"/>
    <col min="4121" max="4121" width="4.21875" customWidth="1"/>
    <col min="4122" max="4122" width="11.77734375" customWidth="1"/>
    <col min="4353" max="4354" width="4.21875" customWidth="1"/>
    <col min="4355" max="4355" width="15" customWidth="1"/>
    <col min="4356" max="4358" width="10.6640625" customWidth="1"/>
    <col min="4359" max="4359" width="11.77734375" bestFit="1" customWidth="1"/>
    <col min="4360" max="4367" width="10.6640625" customWidth="1"/>
    <col min="4368" max="4369" width="11.77734375" customWidth="1"/>
    <col min="4370" max="4370" width="1.6640625" customWidth="1"/>
    <col min="4371" max="4371" width="11.77734375" customWidth="1"/>
    <col min="4372" max="4372" width="12.109375" customWidth="1"/>
    <col min="4373" max="4373" width="11.6640625" bestFit="1" customWidth="1"/>
    <col min="4374" max="4374" width="2" customWidth="1"/>
    <col min="4377" max="4377" width="4.21875" customWidth="1"/>
    <col min="4378" max="4378" width="11.77734375" customWidth="1"/>
    <col min="4609" max="4610" width="4.21875" customWidth="1"/>
    <col min="4611" max="4611" width="15" customWidth="1"/>
    <col min="4612" max="4614" width="10.6640625" customWidth="1"/>
    <col min="4615" max="4615" width="11.77734375" bestFit="1" customWidth="1"/>
    <col min="4616" max="4623" width="10.6640625" customWidth="1"/>
    <col min="4624" max="4625" width="11.77734375" customWidth="1"/>
    <col min="4626" max="4626" width="1.6640625" customWidth="1"/>
    <col min="4627" max="4627" width="11.77734375" customWidth="1"/>
    <col min="4628" max="4628" width="12.109375" customWidth="1"/>
    <col min="4629" max="4629" width="11.6640625" bestFit="1" customWidth="1"/>
    <col min="4630" max="4630" width="2" customWidth="1"/>
    <col min="4633" max="4633" width="4.21875" customWidth="1"/>
    <col min="4634" max="4634" width="11.77734375" customWidth="1"/>
    <col min="4865" max="4866" width="4.21875" customWidth="1"/>
    <col min="4867" max="4867" width="15" customWidth="1"/>
    <col min="4868" max="4870" width="10.6640625" customWidth="1"/>
    <col min="4871" max="4871" width="11.77734375" bestFit="1" customWidth="1"/>
    <col min="4872" max="4879" width="10.6640625" customWidth="1"/>
    <col min="4880" max="4881" width="11.77734375" customWidth="1"/>
    <col min="4882" max="4882" width="1.6640625" customWidth="1"/>
    <col min="4883" max="4883" width="11.77734375" customWidth="1"/>
    <col min="4884" max="4884" width="12.109375" customWidth="1"/>
    <col min="4885" max="4885" width="11.6640625" bestFit="1" customWidth="1"/>
    <col min="4886" max="4886" width="2" customWidth="1"/>
    <col min="4889" max="4889" width="4.21875" customWidth="1"/>
    <col min="4890" max="4890" width="11.77734375" customWidth="1"/>
    <col min="5121" max="5122" width="4.21875" customWidth="1"/>
    <col min="5123" max="5123" width="15" customWidth="1"/>
    <col min="5124" max="5126" width="10.6640625" customWidth="1"/>
    <col min="5127" max="5127" width="11.77734375" bestFit="1" customWidth="1"/>
    <col min="5128" max="5135" width="10.6640625" customWidth="1"/>
    <col min="5136" max="5137" width="11.77734375" customWidth="1"/>
    <col min="5138" max="5138" width="1.6640625" customWidth="1"/>
    <col min="5139" max="5139" width="11.77734375" customWidth="1"/>
    <col min="5140" max="5140" width="12.109375" customWidth="1"/>
    <col min="5141" max="5141" width="11.6640625" bestFit="1" customWidth="1"/>
    <col min="5142" max="5142" width="2" customWidth="1"/>
    <col min="5145" max="5145" width="4.21875" customWidth="1"/>
    <col min="5146" max="5146" width="11.77734375" customWidth="1"/>
    <col min="5377" max="5378" width="4.21875" customWidth="1"/>
    <col min="5379" max="5379" width="15" customWidth="1"/>
    <col min="5380" max="5382" width="10.6640625" customWidth="1"/>
    <col min="5383" max="5383" width="11.77734375" bestFit="1" customWidth="1"/>
    <col min="5384" max="5391" width="10.6640625" customWidth="1"/>
    <col min="5392" max="5393" width="11.77734375" customWidth="1"/>
    <col min="5394" max="5394" width="1.6640625" customWidth="1"/>
    <col min="5395" max="5395" width="11.77734375" customWidth="1"/>
    <col min="5396" max="5396" width="12.109375" customWidth="1"/>
    <col min="5397" max="5397" width="11.6640625" bestFit="1" customWidth="1"/>
    <col min="5398" max="5398" width="2" customWidth="1"/>
    <col min="5401" max="5401" width="4.21875" customWidth="1"/>
    <col min="5402" max="5402" width="11.77734375" customWidth="1"/>
    <col min="5633" max="5634" width="4.21875" customWidth="1"/>
    <col min="5635" max="5635" width="15" customWidth="1"/>
    <col min="5636" max="5638" width="10.6640625" customWidth="1"/>
    <col min="5639" max="5639" width="11.77734375" bestFit="1" customWidth="1"/>
    <col min="5640" max="5647" width="10.6640625" customWidth="1"/>
    <col min="5648" max="5649" width="11.77734375" customWidth="1"/>
    <col min="5650" max="5650" width="1.6640625" customWidth="1"/>
    <col min="5651" max="5651" width="11.77734375" customWidth="1"/>
    <col min="5652" max="5652" width="12.109375" customWidth="1"/>
    <col min="5653" max="5653" width="11.6640625" bestFit="1" customWidth="1"/>
    <col min="5654" max="5654" width="2" customWidth="1"/>
    <col min="5657" max="5657" width="4.21875" customWidth="1"/>
    <col min="5658" max="5658" width="11.77734375" customWidth="1"/>
    <col min="5889" max="5890" width="4.21875" customWidth="1"/>
    <col min="5891" max="5891" width="15" customWidth="1"/>
    <col min="5892" max="5894" width="10.6640625" customWidth="1"/>
    <col min="5895" max="5895" width="11.77734375" bestFit="1" customWidth="1"/>
    <col min="5896" max="5903" width="10.6640625" customWidth="1"/>
    <col min="5904" max="5905" width="11.77734375" customWidth="1"/>
    <col min="5906" max="5906" width="1.6640625" customWidth="1"/>
    <col min="5907" max="5907" width="11.77734375" customWidth="1"/>
    <col min="5908" max="5908" width="12.109375" customWidth="1"/>
    <col min="5909" max="5909" width="11.6640625" bestFit="1" customWidth="1"/>
    <col min="5910" max="5910" width="2" customWidth="1"/>
    <col min="5913" max="5913" width="4.21875" customWidth="1"/>
    <col min="5914" max="5914" width="11.77734375" customWidth="1"/>
    <col min="6145" max="6146" width="4.21875" customWidth="1"/>
    <col min="6147" max="6147" width="15" customWidth="1"/>
    <col min="6148" max="6150" width="10.6640625" customWidth="1"/>
    <col min="6151" max="6151" width="11.77734375" bestFit="1" customWidth="1"/>
    <col min="6152" max="6159" width="10.6640625" customWidth="1"/>
    <col min="6160" max="6161" width="11.77734375" customWidth="1"/>
    <col min="6162" max="6162" width="1.6640625" customWidth="1"/>
    <col min="6163" max="6163" width="11.77734375" customWidth="1"/>
    <col min="6164" max="6164" width="12.109375" customWidth="1"/>
    <col min="6165" max="6165" width="11.6640625" bestFit="1" customWidth="1"/>
    <col min="6166" max="6166" width="2" customWidth="1"/>
    <col min="6169" max="6169" width="4.21875" customWidth="1"/>
    <col min="6170" max="6170" width="11.77734375" customWidth="1"/>
    <col min="6401" max="6402" width="4.21875" customWidth="1"/>
    <col min="6403" max="6403" width="15" customWidth="1"/>
    <col min="6404" max="6406" width="10.6640625" customWidth="1"/>
    <col min="6407" max="6407" width="11.77734375" bestFit="1" customWidth="1"/>
    <col min="6408" max="6415" width="10.6640625" customWidth="1"/>
    <col min="6416" max="6417" width="11.77734375" customWidth="1"/>
    <col min="6418" max="6418" width="1.6640625" customWidth="1"/>
    <col min="6419" max="6419" width="11.77734375" customWidth="1"/>
    <col min="6420" max="6420" width="12.109375" customWidth="1"/>
    <col min="6421" max="6421" width="11.6640625" bestFit="1" customWidth="1"/>
    <col min="6422" max="6422" width="2" customWidth="1"/>
    <col min="6425" max="6425" width="4.21875" customWidth="1"/>
    <col min="6426" max="6426" width="11.77734375" customWidth="1"/>
    <col min="6657" max="6658" width="4.21875" customWidth="1"/>
    <col min="6659" max="6659" width="15" customWidth="1"/>
    <col min="6660" max="6662" width="10.6640625" customWidth="1"/>
    <col min="6663" max="6663" width="11.77734375" bestFit="1" customWidth="1"/>
    <col min="6664" max="6671" width="10.6640625" customWidth="1"/>
    <col min="6672" max="6673" width="11.77734375" customWidth="1"/>
    <col min="6674" max="6674" width="1.6640625" customWidth="1"/>
    <col min="6675" max="6675" width="11.77734375" customWidth="1"/>
    <col min="6676" max="6676" width="12.109375" customWidth="1"/>
    <col min="6677" max="6677" width="11.6640625" bestFit="1" customWidth="1"/>
    <col min="6678" max="6678" width="2" customWidth="1"/>
    <col min="6681" max="6681" width="4.21875" customWidth="1"/>
    <col min="6682" max="6682" width="11.77734375" customWidth="1"/>
    <col min="6913" max="6914" width="4.21875" customWidth="1"/>
    <col min="6915" max="6915" width="15" customWidth="1"/>
    <col min="6916" max="6918" width="10.6640625" customWidth="1"/>
    <col min="6919" max="6919" width="11.77734375" bestFit="1" customWidth="1"/>
    <col min="6920" max="6927" width="10.6640625" customWidth="1"/>
    <col min="6928" max="6929" width="11.77734375" customWidth="1"/>
    <col min="6930" max="6930" width="1.6640625" customWidth="1"/>
    <col min="6931" max="6931" width="11.77734375" customWidth="1"/>
    <col min="6932" max="6932" width="12.109375" customWidth="1"/>
    <col min="6933" max="6933" width="11.6640625" bestFit="1" customWidth="1"/>
    <col min="6934" max="6934" width="2" customWidth="1"/>
    <col min="6937" max="6937" width="4.21875" customWidth="1"/>
    <col min="6938" max="6938" width="11.77734375" customWidth="1"/>
    <col min="7169" max="7170" width="4.21875" customWidth="1"/>
    <col min="7171" max="7171" width="15" customWidth="1"/>
    <col min="7172" max="7174" width="10.6640625" customWidth="1"/>
    <col min="7175" max="7175" width="11.77734375" bestFit="1" customWidth="1"/>
    <col min="7176" max="7183" width="10.6640625" customWidth="1"/>
    <col min="7184" max="7185" width="11.77734375" customWidth="1"/>
    <col min="7186" max="7186" width="1.6640625" customWidth="1"/>
    <col min="7187" max="7187" width="11.77734375" customWidth="1"/>
    <col min="7188" max="7188" width="12.109375" customWidth="1"/>
    <col min="7189" max="7189" width="11.6640625" bestFit="1" customWidth="1"/>
    <col min="7190" max="7190" width="2" customWidth="1"/>
    <col min="7193" max="7193" width="4.21875" customWidth="1"/>
    <col min="7194" max="7194" width="11.77734375" customWidth="1"/>
    <col min="7425" max="7426" width="4.21875" customWidth="1"/>
    <col min="7427" max="7427" width="15" customWidth="1"/>
    <col min="7428" max="7430" width="10.6640625" customWidth="1"/>
    <col min="7431" max="7431" width="11.77734375" bestFit="1" customWidth="1"/>
    <col min="7432" max="7439" width="10.6640625" customWidth="1"/>
    <col min="7440" max="7441" width="11.77734375" customWidth="1"/>
    <col min="7442" max="7442" width="1.6640625" customWidth="1"/>
    <col min="7443" max="7443" width="11.77734375" customWidth="1"/>
    <col min="7444" max="7444" width="12.109375" customWidth="1"/>
    <col min="7445" max="7445" width="11.6640625" bestFit="1" customWidth="1"/>
    <col min="7446" max="7446" width="2" customWidth="1"/>
    <col min="7449" max="7449" width="4.21875" customWidth="1"/>
    <col min="7450" max="7450" width="11.77734375" customWidth="1"/>
    <col min="7681" max="7682" width="4.21875" customWidth="1"/>
    <col min="7683" max="7683" width="15" customWidth="1"/>
    <col min="7684" max="7686" width="10.6640625" customWidth="1"/>
    <col min="7687" max="7687" width="11.77734375" bestFit="1" customWidth="1"/>
    <col min="7688" max="7695" width="10.6640625" customWidth="1"/>
    <col min="7696" max="7697" width="11.77734375" customWidth="1"/>
    <col min="7698" max="7698" width="1.6640625" customWidth="1"/>
    <col min="7699" max="7699" width="11.77734375" customWidth="1"/>
    <col min="7700" max="7700" width="12.109375" customWidth="1"/>
    <col min="7701" max="7701" width="11.6640625" bestFit="1" customWidth="1"/>
    <col min="7702" max="7702" width="2" customWidth="1"/>
    <col min="7705" max="7705" width="4.21875" customWidth="1"/>
    <col min="7706" max="7706" width="11.77734375" customWidth="1"/>
    <col min="7937" max="7938" width="4.21875" customWidth="1"/>
    <col min="7939" max="7939" width="15" customWidth="1"/>
    <col min="7940" max="7942" width="10.6640625" customWidth="1"/>
    <col min="7943" max="7943" width="11.77734375" bestFit="1" customWidth="1"/>
    <col min="7944" max="7951" width="10.6640625" customWidth="1"/>
    <col min="7952" max="7953" width="11.77734375" customWidth="1"/>
    <col min="7954" max="7954" width="1.6640625" customWidth="1"/>
    <col min="7955" max="7955" width="11.77734375" customWidth="1"/>
    <col min="7956" max="7956" width="12.109375" customWidth="1"/>
    <col min="7957" max="7957" width="11.6640625" bestFit="1" customWidth="1"/>
    <col min="7958" max="7958" width="2" customWidth="1"/>
    <col min="7961" max="7961" width="4.21875" customWidth="1"/>
    <col min="7962" max="7962" width="11.77734375" customWidth="1"/>
    <col min="8193" max="8194" width="4.21875" customWidth="1"/>
    <col min="8195" max="8195" width="15" customWidth="1"/>
    <col min="8196" max="8198" width="10.6640625" customWidth="1"/>
    <col min="8199" max="8199" width="11.77734375" bestFit="1" customWidth="1"/>
    <col min="8200" max="8207" width="10.6640625" customWidth="1"/>
    <col min="8208" max="8209" width="11.77734375" customWidth="1"/>
    <col min="8210" max="8210" width="1.6640625" customWidth="1"/>
    <col min="8211" max="8211" width="11.77734375" customWidth="1"/>
    <col min="8212" max="8212" width="12.109375" customWidth="1"/>
    <col min="8213" max="8213" width="11.6640625" bestFit="1" customWidth="1"/>
    <col min="8214" max="8214" width="2" customWidth="1"/>
    <col min="8217" max="8217" width="4.21875" customWidth="1"/>
    <col min="8218" max="8218" width="11.77734375" customWidth="1"/>
    <col min="8449" max="8450" width="4.21875" customWidth="1"/>
    <col min="8451" max="8451" width="15" customWidth="1"/>
    <col min="8452" max="8454" width="10.6640625" customWidth="1"/>
    <col min="8455" max="8455" width="11.77734375" bestFit="1" customWidth="1"/>
    <col min="8456" max="8463" width="10.6640625" customWidth="1"/>
    <col min="8464" max="8465" width="11.77734375" customWidth="1"/>
    <col min="8466" max="8466" width="1.6640625" customWidth="1"/>
    <col min="8467" max="8467" width="11.77734375" customWidth="1"/>
    <col min="8468" max="8468" width="12.109375" customWidth="1"/>
    <col min="8469" max="8469" width="11.6640625" bestFit="1" customWidth="1"/>
    <col min="8470" max="8470" width="2" customWidth="1"/>
    <col min="8473" max="8473" width="4.21875" customWidth="1"/>
    <col min="8474" max="8474" width="11.77734375" customWidth="1"/>
    <col min="8705" max="8706" width="4.21875" customWidth="1"/>
    <col min="8707" max="8707" width="15" customWidth="1"/>
    <col min="8708" max="8710" width="10.6640625" customWidth="1"/>
    <col min="8711" max="8711" width="11.77734375" bestFit="1" customWidth="1"/>
    <col min="8712" max="8719" width="10.6640625" customWidth="1"/>
    <col min="8720" max="8721" width="11.77734375" customWidth="1"/>
    <col min="8722" max="8722" width="1.6640625" customWidth="1"/>
    <col min="8723" max="8723" width="11.77734375" customWidth="1"/>
    <col min="8724" max="8724" width="12.109375" customWidth="1"/>
    <col min="8725" max="8725" width="11.6640625" bestFit="1" customWidth="1"/>
    <col min="8726" max="8726" width="2" customWidth="1"/>
    <col min="8729" max="8729" width="4.21875" customWidth="1"/>
    <col min="8730" max="8730" width="11.77734375" customWidth="1"/>
    <col min="8961" max="8962" width="4.21875" customWidth="1"/>
    <col min="8963" max="8963" width="15" customWidth="1"/>
    <col min="8964" max="8966" width="10.6640625" customWidth="1"/>
    <col min="8967" max="8967" width="11.77734375" bestFit="1" customWidth="1"/>
    <col min="8968" max="8975" width="10.6640625" customWidth="1"/>
    <col min="8976" max="8977" width="11.77734375" customWidth="1"/>
    <col min="8978" max="8978" width="1.6640625" customWidth="1"/>
    <col min="8979" max="8979" width="11.77734375" customWidth="1"/>
    <col min="8980" max="8980" width="12.109375" customWidth="1"/>
    <col min="8981" max="8981" width="11.6640625" bestFit="1" customWidth="1"/>
    <col min="8982" max="8982" width="2" customWidth="1"/>
    <col min="8985" max="8985" width="4.21875" customWidth="1"/>
    <col min="8986" max="8986" width="11.77734375" customWidth="1"/>
    <col min="9217" max="9218" width="4.21875" customWidth="1"/>
    <col min="9219" max="9219" width="15" customWidth="1"/>
    <col min="9220" max="9222" width="10.6640625" customWidth="1"/>
    <col min="9223" max="9223" width="11.77734375" bestFit="1" customWidth="1"/>
    <col min="9224" max="9231" width="10.6640625" customWidth="1"/>
    <col min="9232" max="9233" width="11.77734375" customWidth="1"/>
    <col min="9234" max="9234" width="1.6640625" customWidth="1"/>
    <col min="9235" max="9235" width="11.77734375" customWidth="1"/>
    <col min="9236" max="9236" width="12.109375" customWidth="1"/>
    <col min="9237" max="9237" width="11.6640625" bestFit="1" customWidth="1"/>
    <col min="9238" max="9238" width="2" customWidth="1"/>
    <col min="9241" max="9241" width="4.21875" customWidth="1"/>
    <col min="9242" max="9242" width="11.77734375" customWidth="1"/>
    <col min="9473" max="9474" width="4.21875" customWidth="1"/>
    <col min="9475" max="9475" width="15" customWidth="1"/>
    <col min="9476" max="9478" width="10.6640625" customWidth="1"/>
    <col min="9479" max="9479" width="11.77734375" bestFit="1" customWidth="1"/>
    <col min="9480" max="9487" width="10.6640625" customWidth="1"/>
    <col min="9488" max="9489" width="11.77734375" customWidth="1"/>
    <col min="9490" max="9490" width="1.6640625" customWidth="1"/>
    <col min="9491" max="9491" width="11.77734375" customWidth="1"/>
    <col min="9492" max="9492" width="12.109375" customWidth="1"/>
    <col min="9493" max="9493" width="11.6640625" bestFit="1" customWidth="1"/>
    <col min="9494" max="9494" width="2" customWidth="1"/>
    <col min="9497" max="9497" width="4.21875" customWidth="1"/>
    <col min="9498" max="9498" width="11.77734375" customWidth="1"/>
    <col min="9729" max="9730" width="4.21875" customWidth="1"/>
    <col min="9731" max="9731" width="15" customWidth="1"/>
    <col min="9732" max="9734" width="10.6640625" customWidth="1"/>
    <col min="9735" max="9735" width="11.77734375" bestFit="1" customWidth="1"/>
    <col min="9736" max="9743" width="10.6640625" customWidth="1"/>
    <col min="9744" max="9745" width="11.77734375" customWidth="1"/>
    <col min="9746" max="9746" width="1.6640625" customWidth="1"/>
    <col min="9747" max="9747" width="11.77734375" customWidth="1"/>
    <col min="9748" max="9748" width="12.109375" customWidth="1"/>
    <col min="9749" max="9749" width="11.6640625" bestFit="1" customWidth="1"/>
    <col min="9750" max="9750" width="2" customWidth="1"/>
    <col min="9753" max="9753" width="4.21875" customWidth="1"/>
    <col min="9754" max="9754" width="11.77734375" customWidth="1"/>
    <col min="9985" max="9986" width="4.21875" customWidth="1"/>
    <col min="9987" max="9987" width="15" customWidth="1"/>
    <col min="9988" max="9990" width="10.6640625" customWidth="1"/>
    <col min="9991" max="9991" width="11.77734375" bestFit="1" customWidth="1"/>
    <col min="9992" max="9999" width="10.6640625" customWidth="1"/>
    <col min="10000" max="10001" width="11.77734375" customWidth="1"/>
    <col min="10002" max="10002" width="1.6640625" customWidth="1"/>
    <col min="10003" max="10003" width="11.77734375" customWidth="1"/>
    <col min="10004" max="10004" width="12.109375" customWidth="1"/>
    <col min="10005" max="10005" width="11.6640625" bestFit="1" customWidth="1"/>
    <col min="10006" max="10006" width="2" customWidth="1"/>
    <col min="10009" max="10009" width="4.21875" customWidth="1"/>
    <col min="10010" max="10010" width="11.77734375" customWidth="1"/>
    <col min="10241" max="10242" width="4.21875" customWidth="1"/>
    <col min="10243" max="10243" width="15" customWidth="1"/>
    <col min="10244" max="10246" width="10.6640625" customWidth="1"/>
    <col min="10247" max="10247" width="11.77734375" bestFit="1" customWidth="1"/>
    <col min="10248" max="10255" width="10.6640625" customWidth="1"/>
    <col min="10256" max="10257" width="11.77734375" customWidth="1"/>
    <col min="10258" max="10258" width="1.6640625" customWidth="1"/>
    <col min="10259" max="10259" width="11.77734375" customWidth="1"/>
    <col min="10260" max="10260" width="12.109375" customWidth="1"/>
    <col min="10261" max="10261" width="11.6640625" bestFit="1" customWidth="1"/>
    <col min="10262" max="10262" width="2" customWidth="1"/>
    <col min="10265" max="10265" width="4.21875" customWidth="1"/>
    <col min="10266" max="10266" width="11.77734375" customWidth="1"/>
    <col min="10497" max="10498" width="4.21875" customWidth="1"/>
    <col min="10499" max="10499" width="15" customWidth="1"/>
    <col min="10500" max="10502" width="10.6640625" customWidth="1"/>
    <col min="10503" max="10503" width="11.77734375" bestFit="1" customWidth="1"/>
    <col min="10504" max="10511" width="10.6640625" customWidth="1"/>
    <col min="10512" max="10513" width="11.77734375" customWidth="1"/>
    <col min="10514" max="10514" width="1.6640625" customWidth="1"/>
    <col min="10515" max="10515" width="11.77734375" customWidth="1"/>
    <col min="10516" max="10516" width="12.109375" customWidth="1"/>
    <col min="10517" max="10517" width="11.6640625" bestFit="1" customWidth="1"/>
    <col min="10518" max="10518" width="2" customWidth="1"/>
    <col min="10521" max="10521" width="4.21875" customWidth="1"/>
    <col min="10522" max="10522" width="11.77734375" customWidth="1"/>
    <col min="10753" max="10754" width="4.21875" customWidth="1"/>
    <col min="10755" max="10755" width="15" customWidth="1"/>
    <col min="10756" max="10758" width="10.6640625" customWidth="1"/>
    <col min="10759" max="10759" width="11.77734375" bestFit="1" customWidth="1"/>
    <col min="10760" max="10767" width="10.6640625" customWidth="1"/>
    <col min="10768" max="10769" width="11.77734375" customWidth="1"/>
    <col min="10770" max="10770" width="1.6640625" customWidth="1"/>
    <col min="10771" max="10771" width="11.77734375" customWidth="1"/>
    <col min="10772" max="10772" width="12.109375" customWidth="1"/>
    <col min="10773" max="10773" width="11.6640625" bestFit="1" customWidth="1"/>
    <col min="10774" max="10774" width="2" customWidth="1"/>
    <col min="10777" max="10777" width="4.21875" customWidth="1"/>
    <col min="10778" max="10778" width="11.77734375" customWidth="1"/>
    <col min="11009" max="11010" width="4.21875" customWidth="1"/>
    <col min="11011" max="11011" width="15" customWidth="1"/>
    <col min="11012" max="11014" width="10.6640625" customWidth="1"/>
    <col min="11015" max="11015" width="11.77734375" bestFit="1" customWidth="1"/>
    <col min="11016" max="11023" width="10.6640625" customWidth="1"/>
    <col min="11024" max="11025" width="11.77734375" customWidth="1"/>
    <col min="11026" max="11026" width="1.6640625" customWidth="1"/>
    <col min="11027" max="11027" width="11.77734375" customWidth="1"/>
    <col min="11028" max="11028" width="12.109375" customWidth="1"/>
    <col min="11029" max="11029" width="11.6640625" bestFit="1" customWidth="1"/>
    <col min="11030" max="11030" width="2" customWidth="1"/>
    <col min="11033" max="11033" width="4.21875" customWidth="1"/>
    <col min="11034" max="11034" width="11.77734375" customWidth="1"/>
    <col min="11265" max="11266" width="4.21875" customWidth="1"/>
    <col min="11267" max="11267" width="15" customWidth="1"/>
    <col min="11268" max="11270" width="10.6640625" customWidth="1"/>
    <col min="11271" max="11271" width="11.77734375" bestFit="1" customWidth="1"/>
    <col min="11272" max="11279" width="10.6640625" customWidth="1"/>
    <col min="11280" max="11281" width="11.77734375" customWidth="1"/>
    <col min="11282" max="11282" width="1.6640625" customWidth="1"/>
    <col min="11283" max="11283" width="11.77734375" customWidth="1"/>
    <col min="11284" max="11284" width="12.109375" customWidth="1"/>
    <col min="11285" max="11285" width="11.6640625" bestFit="1" customWidth="1"/>
    <col min="11286" max="11286" width="2" customWidth="1"/>
    <col min="11289" max="11289" width="4.21875" customWidth="1"/>
    <col min="11290" max="11290" width="11.77734375" customWidth="1"/>
    <col min="11521" max="11522" width="4.21875" customWidth="1"/>
    <col min="11523" max="11523" width="15" customWidth="1"/>
    <col min="11524" max="11526" width="10.6640625" customWidth="1"/>
    <col min="11527" max="11527" width="11.77734375" bestFit="1" customWidth="1"/>
    <col min="11528" max="11535" width="10.6640625" customWidth="1"/>
    <col min="11536" max="11537" width="11.77734375" customWidth="1"/>
    <col min="11538" max="11538" width="1.6640625" customWidth="1"/>
    <col min="11539" max="11539" width="11.77734375" customWidth="1"/>
    <col min="11540" max="11540" width="12.109375" customWidth="1"/>
    <col min="11541" max="11541" width="11.6640625" bestFit="1" customWidth="1"/>
    <col min="11542" max="11542" width="2" customWidth="1"/>
    <col min="11545" max="11545" width="4.21875" customWidth="1"/>
    <col min="11546" max="11546" width="11.77734375" customWidth="1"/>
    <col min="11777" max="11778" width="4.21875" customWidth="1"/>
    <col min="11779" max="11779" width="15" customWidth="1"/>
    <col min="11780" max="11782" width="10.6640625" customWidth="1"/>
    <col min="11783" max="11783" width="11.77734375" bestFit="1" customWidth="1"/>
    <col min="11784" max="11791" width="10.6640625" customWidth="1"/>
    <col min="11792" max="11793" width="11.77734375" customWidth="1"/>
    <col min="11794" max="11794" width="1.6640625" customWidth="1"/>
    <col min="11795" max="11795" width="11.77734375" customWidth="1"/>
    <col min="11796" max="11796" width="12.109375" customWidth="1"/>
    <col min="11797" max="11797" width="11.6640625" bestFit="1" customWidth="1"/>
    <col min="11798" max="11798" width="2" customWidth="1"/>
    <col min="11801" max="11801" width="4.21875" customWidth="1"/>
    <col min="11802" max="11802" width="11.77734375" customWidth="1"/>
    <col min="12033" max="12034" width="4.21875" customWidth="1"/>
    <col min="12035" max="12035" width="15" customWidth="1"/>
    <col min="12036" max="12038" width="10.6640625" customWidth="1"/>
    <col min="12039" max="12039" width="11.77734375" bestFit="1" customWidth="1"/>
    <col min="12040" max="12047" width="10.6640625" customWidth="1"/>
    <col min="12048" max="12049" width="11.77734375" customWidth="1"/>
    <col min="12050" max="12050" width="1.6640625" customWidth="1"/>
    <col min="12051" max="12051" width="11.77734375" customWidth="1"/>
    <col min="12052" max="12052" width="12.109375" customWidth="1"/>
    <col min="12053" max="12053" width="11.6640625" bestFit="1" customWidth="1"/>
    <col min="12054" max="12054" width="2" customWidth="1"/>
    <col min="12057" max="12057" width="4.21875" customWidth="1"/>
    <col min="12058" max="12058" width="11.77734375" customWidth="1"/>
    <col min="12289" max="12290" width="4.21875" customWidth="1"/>
    <col min="12291" max="12291" width="15" customWidth="1"/>
    <col min="12292" max="12294" width="10.6640625" customWidth="1"/>
    <col min="12295" max="12295" width="11.77734375" bestFit="1" customWidth="1"/>
    <col min="12296" max="12303" width="10.6640625" customWidth="1"/>
    <col min="12304" max="12305" width="11.77734375" customWidth="1"/>
    <col min="12306" max="12306" width="1.6640625" customWidth="1"/>
    <col min="12307" max="12307" width="11.77734375" customWidth="1"/>
    <col min="12308" max="12308" width="12.109375" customWidth="1"/>
    <col min="12309" max="12309" width="11.6640625" bestFit="1" customWidth="1"/>
    <col min="12310" max="12310" width="2" customWidth="1"/>
    <col min="12313" max="12313" width="4.21875" customWidth="1"/>
    <col min="12314" max="12314" width="11.77734375" customWidth="1"/>
    <col min="12545" max="12546" width="4.21875" customWidth="1"/>
    <col min="12547" max="12547" width="15" customWidth="1"/>
    <col min="12548" max="12550" width="10.6640625" customWidth="1"/>
    <col min="12551" max="12551" width="11.77734375" bestFit="1" customWidth="1"/>
    <col min="12552" max="12559" width="10.6640625" customWidth="1"/>
    <col min="12560" max="12561" width="11.77734375" customWidth="1"/>
    <col min="12562" max="12562" width="1.6640625" customWidth="1"/>
    <col min="12563" max="12563" width="11.77734375" customWidth="1"/>
    <col min="12564" max="12564" width="12.109375" customWidth="1"/>
    <col min="12565" max="12565" width="11.6640625" bestFit="1" customWidth="1"/>
    <col min="12566" max="12566" width="2" customWidth="1"/>
    <col min="12569" max="12569" width="4.21875" customWidth="1"/>
    <col min="12570" max="12570" width="11.77734375" customWidth="1"/>
    <col min="12801" max="12802" width="4.21875" customWidth="1"/>
    <col min="12803" max="12803" width="15" customWidth="1"/>
    <col min="12804" max="12806" width="10.6640625" customWidth="1"/>
    <col min="12807" max="12807" width="11.77734375" bestFit="1" customWidth="1"/>
    <col min="12808" max="12815" width="10.6640625" customWidth="1"/>
    <col min="12816" max="12817" width="11.77734375" customWidth="1"/>
    <col min="12818" max="12818" width="1.6640625" customWidth="1"/>
    <col min="12819" max="12819" width="11.77734375" customWidth="1"/>
    <col min="12820" max="12820" width="12.109375" customWidth="1"/>
    <col min="12821" max="12821" width="11.6640625" bestFit="1" customWidth="1"/>
    <col min="12822" max="12822" width="2" customWidth="1"/>
    <col min="12825" max="12825" width="4.21875" customWidth="1"/>
    <col min="12826" max="12826" width="11.77734375" customWidth="1"/>
    <col min="13057" max="13058" width="4.21875" customWidth="1"/>
    <col min="13059" max="13059" width="15" customWidth="1"/>
    <col min="13060" max="13062" width="10.6640625" customWidth="1"/>
    <col min="13063" max="13063" width="11.77734375" bestFit="1" customWidth="1"/>
    <col min="13064" max="13071" width="10.6640625" customWidth="1"/>
    <col min="13072" max="13073" width="11.77734375" customWidth="1"/>
    <col min="13074" max="13074" width="1.6640625" customWidth="1"/>
    <col min="13075" max="13075" width="11.77734375" customWidth="1"/>
    <col min="13076" max="13076" width="12.109375" customWidth="1"/>
    <col min="13077" max="13077" width="11.6640625" bestFit="1" customWidth="1"/>
    <col min="13078" max="13078" width="2" customWidth="1"/>
    <col min="13081" max="13081" width="4.21875" customWidth="1"/>
    <col min="13082" max="13082" width="11.77734375" customWidth="1"/>
    <col min="13313" max="13314" width="4.21875" customWidth="1"/>
    <col min="13315" max="13315" width="15" customWidth="1"/>
    <col min="13316" max="13318" width="10.6640625" customWidth="1"/>
    <col min="13319" max="13319" width="11.77734375" bestFit="1" customWidth="1"/>
    <col min="13320" max="13327" width="10.6640625" customWidth="1"/>
    <col min="13328" max="13329" width="11.77734375" customWidth="1"/>
    <col min="13330" max="13330" width="1.6640625" customWidth="1"/>
    <col min="13331" max="13331" width="11.77734375" customWidth="1"/>
    <col min="13332" max="13332" width="12.109375" customWidth="1"/>
    <col min="13333" max="13333" width="11.6640625" bestFit="1" customWidth="1"/>
    <col min="13334" max="13334" width="2" customWidth="1"/>
    <col min="13337" max="13337" width="4.21875" customWidth="1"/>
    <col min="13338" max="13338" width="11.77734375" customWidth="1"/>
    <col min="13569" max="13570" width="4.21875" customWidth="1"/>
    <col min="13571" max="13571" width="15" customWidth="1"/>
    <col min="13572" max="13574" width="10.6640625" customWidth="1"/>
    <col min="13575" max="13575" width="11.77734375" bestFit="1" customWidth="1"/>
    <col min="13576" max="13583" width="10.6640625" customWidth="1"/>
    <col min="13584" max="13585" width="11.77734375" customWidth="1"/>
    <col min="13586" max="13586" width="1.6640625" customWidth="1"/>
    <col min="13587" max="13587" width="11.77734375" customWidth="1"/>
    <col min="13588" max="13588" width="12.109375" customWidth="1"/>
    <col min="13589" max="13589" width="11.6640625" bestFit="1" customWidth="1"/>
    <col min="13590" max="13590" width="2" customWidth="1"/>
    <col min="13593" max="13593" width="4.21875" customWidth="1"/>
    <col min="13594" max="13594" width="11.77734375" customWidth="1"/>
    <col min="13825" max="13826" width="4.21875" customWidth="1"/>
    <col min="13827" max="13827" width="15" customWidth="1"/>
    <col min="13828" max="13830" width="10.6640625" customWidth="1"/>
    <col min="13831" max="13831" width="11.77734375" bestFit="1" customWidth="1"/>
    <col min="13832" max="13839" width="10.6640625" customWidth="1"/>
    <col min="13840" max="13841" width="11.77734375" customWidth="1"/>
    <col min="13842" max="13842" width="1.6640625" customWidth="1"/>
    <col min="13843" max="13843" width="11.77734375" customWidth="1"/>
    <col min="13844" max="13844" width="12.109375" customWidth="1"/>
    <col min="13845" max="13845" width="11.6640625" bestFit="1" customWidth="1"/>
    <col min="13846" max="13846" width="2" customWidth="1"/>
    <col min="13849" max="13849" width="4.21875" customWidth="1"/>
    <col min="13850" max="13850" width="11.77734375" customWidth="1"/>
    <col min="14081" max="14082" width="4.21875" customWidth="1"/>
    <col min="14083" max="14083" width="15" customWidth="1"/>
    <col min="14084" max="14086" width="10.6640625" customWidth="1"/>
    <col min="14087" max="14087" width="11.77734375" bestFit="1" customWidth="1"/>
    <col min="14088" max="14095" width="10.6640625" customWidth="1"/>
    <col min="14096" max="14097" width="11.77734375" customWidth="1"/>
    <col min="14098" max="14098" width="1.6640625" customWidth="1"/>
    <col min="14099" max="14099" width="11.77734375" customWidth="1"/>
    <col min="14100" max="14100" width="12.109375" customWidth="1"/>
    <col min="14101" max="14101" width="11.6640625" bestFit="1" customWidth="1"/>
    <col min="14102" max="14102" width="2" customWidth="1"/>
    <col min="14105" max="14105" width="4.21875" customWidth="1"/>
    <col min="14106" max="14106" width="11.77734375" customWidth="1"/>
    <col min="14337" max="14338" width="4.21875" customWidth="1"/>
    <col min="14339" max="14339" width="15" customWidth="1"/>
    <col min="14340" max="14342" width="10.6640625" customWidth="1"/>
    <col min="14343" max="14343" width="11.77734375" bestFit="1" customWidth="1"/>
    <col min="14344" max="14351" width="10.6640625" customWidth="1"/>
    <col min="14352" max="14353" width="11.77734375" customWidth="1"/>
    <col min="14354" max="14354" width="1.6640625" customWidth="1"/>
    <col min="14355" max="14355" width="11.77734375" customWidth="1"/>
    <col min="14356" max="14356" width="12.109375" customWidth="1"/>
    <col min="14357" max="14357" width="11.6640625" bestFit="1" customWidth="1"/>
    <col min="14358" max="14358" width="2" customWidth="1"/>
    <col min="14361" max="14361" width="4.21875" customWidth="1"/>
    <col min="14362" max="14362" width="11.77734375" customWidth="1"/>
    <col min="14593" max="14594" width="4.21875" customWidth="1"/>
    <col min="14595" max="14595" width="15" customWidth="1"/>
    <col min="14596" max="14598" width="10.6640625" customWidth="1"/>
    <col min="14599" max="14599" width="11.77734375" bestFit="1" customWidth="1"/>
    <col min="14600" max="14607" width="10.6640625" customWidth="1"/>
    <col min="14608" max="14609" width="11.77734375" customWidth="1"/>
    <col min="14610" max="14610" width="1.6640625" customWidth="1"/>
    <col min="14611" max="14611" width="11.77734375" customWidth="1"/>
    <col min="14612" max="14612" width="12.109375" customWidth="1"/>
    <col min="14613" max="14613" width="11.6640625" bestFit="1" customWidth="1"/>
    <col min="14614" max="14614" width="2" customWidth="1"/>
    <col min="14617" max="14617" width="4.21875" customWidth="1"/>
    <col min="14618" max="14618" width="11.77734375" customWidth="1"/>
    <col min="14849" max="14850" width="4.21875" customWidth="1"/>
    <col min="14851" max="14851" width="15" customWidth="1"/>
    <col min="14852" max="14854" width="10.6640625" customWidth="1"/>
    <col min="14855" max="14855" width="11.77734375" bestFit="1" customWidth="1"/>
    <col min="14856" max="14863" width="10.6640625" customWidth="1"/>
    <col min="14864" max="14865" width="11.77734375" customWidth="1"/>
    <col min="14866" max="14866" width="1.6640625" customWidth="1"/>
    <col min="14867" max="14867" width="11.77734375" customWidth="1"/>
    <col min="14868" max="14868" width="12.109375" customWidth="1"/>
    <col min="14869" max="14869" width="11.6640625" bestFit="1" customWidth="1"/>
    <col min="14870" max="14870" width="2" customWidth="1"/>
    <col min="14873" max="14873" width="4.21875" customWidth="1"/>
    <col min="14874" max="14874" width="11.77734375" customWidth="1"/>
    <col min="15105" max="15106" width="4.21875" customWidth="1"/>
    <col min="15107" max="15107" width="15" customWidth="1"/>
    <col min="15108" max="15110" width="10.6640625" customWidth="1"/>
    <col min="15111" max="15111" width="11.77734375" bestFit="1" customWidth="1"/>
    <col min="15112" max="15119" width="10.6640625" customWidth="1"/>
    <col min="15120" max="15121" width="11.77734375" customWidth="1"/>
    <col min="15122" max="15122" width="1.6640625" customWidth="1"/>
    <col min="15123" max="15123" width="11.77734375" customWidth="1"/>
    <col min="15124" max="15124" width="12.109375" customWidth="1"/>
    <col min="15125" max="15125" width="11.6640625" bestFit="1" customWidth="1"/>
    <col min="15126" max="15126" width="2" customWidth="1"/>
    <col min="15129" max="15129" width="4.21875" customWidth="1"/>
    <col min="15130" max="15130" width="11.77734375" customWidth="1"/>
    <col min="15361" max="15362" width="4.21875" customWidth="1"/>
    <col min="15363" max="15363" width="15" customWidth="1"/>
    <col min="15364" max="15366" width="10.6640625" customWidth="1"/>
    <col min="15367" max="15367" width="11.77734375" bestFit="1" customWidth="1"/>
    <col min="15368" max="15375" width="10.6640625" customWidth="1"/>
    <col min="15376" max="15377" width="11.77734375" customWidth="1"/>
    <col min="15378" max="15378" width="1.6640625" customWidth="1"/>
    <col min="15379" max="15379" width="11.77734375" customWidth="1"/>
    <col min="15380" max="15380" width="12.109375" customWidth="1"/>
    <col min="15381" max="15381" width="11.6640625" bestFit="1" customWidth="1"/>
    <col min="15382" max="15382" width="2" customWidth="1"/>
    <col min="15385" max="15385" width="4.21875" customWidth="1"/>
    <col min="15386" max="15386" width="11.77734375" customWidth="1"/>
    <col min="15617" max="15618" width="4.21875" customWidth="1"/>
    <col min="15619" max="15619" width="15" customWidth="1"/>
    <col min="15620" max="15622" width="10.6640625" customWidth="1"/>
    <col min="15623" max="15623" width="11.77734375" bestFit="1" customWidth="1"/>
    <col min="15624" max="15631" width="10.6640625" customWidth="1"/>
    <col min="15632" max="15633" width="11.77734375" customWidth="1"/>
    <col min="15634" max="15634" width="1.6640625" customWidth="1"/>
    <col min="15635" max="15635" width="11.77734375" customWidth="1"/>
    <col min="15636" max="15636" width="12.109375" customWidth="1"/>
    <col min="15637" max="15637" width="11.6640625" bestFit="1" customWidth="1"/>
    <col min="15638" max="15638" width="2" customWidth="1"/>
    <col min="15641" max="15641" width="4.21875" customWidth="1"/>
    <col min="15642" max="15642" width="11.77734375" customWidth="1"/>
    <col min="15873" max="15874" width="4.21875" customWidth="1"/>
    <col min="15875" max="15875" width="15" customWidth="1"/>
    <col min="15876" max="15878" width="10.6640625" customWidth="1"/>
    <col min="15879" max="15879" width="11.77734375" bestFit="1" customWidth="1"/>
    <col min="15880" max="15887" width="10.6640625" customWidth="1"/>
    <col min="15888" max="15889" width="11.77734375" customWidth="1"/>
    <col min="15890" max="15890" width="1.6640625" customWidth="1"/>
    <col min="15891" max="15891" width="11.77734375" customWidth="1"/>
    <col min="15892" max="15892" width="12.109375" customWidth="1"/>
    <col min="15893" max="15893" width="11.6640625" bestFit="1" customWidth="1"/>
    <col min="15894" max="15894" width="2" customWidth="1"/>
    <col min="15897" max="15897" width="4.21875" customWidth="1"/>
    <col min="15898" max="15898" width="11.77734375" customWidth="1"/>
    <col min="16129" max="16130" width="4.21875" customWidth="1"/>
    <col min="16131" max="16131" width="15" customWidth="1"/>
    <col min="16132" max="16134" width="10.6640625" customWidth="1"/>
    <col min="16135" max="16135" width="11.77734375" bestFit="1" customWidth="1"/>
    <col min="16136" max="16143" width="10.6640625" customWidth="1"/>
    <col min="16144" max="16145" width="11.77734375" customWidth="1"/>
    <col min="16146" max="16146" width="1.6640625" customWidth="1"/>
    <col min="16147" max="16147" width="11.77734375" customWidth="1"/>
    <col min="16148" max="16148" width="12.109375" customWidth="1"/>
    <col min="16149" max="16149" width="11.6640625" bestFit="1" customWidth="1"/>
    <col min="16150" max="16150" width="2" customWidth="1"/>
    <col min="16153" max="16153" width="4.21875" customWidth="1"/>
    <col min="16154" max="16154" width="11.77734375" customWidth="1"/>
  </cols>
  <sheetData>
    <row r="1" spans="1:37" s="1" customFormat="1" ht="21" customHeight="1" x14ac:dyDescent="0.2">
      <c r="B1" s="2" t="s">
        <v>0</v>
      </c>
      <c r="R1" s="3"/>
      <c r="AH1" s="4"/>
      <c r="AI1" s="4"/>
      <c r="AJ1" s="4"/>
      <c r="AK1" s="4"/>
    </row>
    <row r="2" spans="1:37" s="1" customFormat="1" ht="15.75" customHeight="1" thickBot="1" x14ac:dyDescent="0.25">
      <c r="B2" s="2"/>
      <c r="K2" s="5"/>
      <c r="N2" s="6"/>
      <c r="P2" s="7"/>
      <c r="Q2" s="7"/>
      <c r="R2"/>
      <c r="Z2" s="8" t="s">
        <v>1</v>
      </c>
      <c r="AH2" s="4"/>
      <c r="AI2" s="4"/>
      <c r="AJ2" s="4"/>
      <c r="AK2" s="4"/>
    </row>
    <row r="3" spans="1:37" ht="30" customHeight="1" thickTop="1" x14ac:dyDescent="0.2">
      <c r="A3" s="9" t="s">
        <v>2</v>
      </c>
      <c r="B3" s="10"/>
      <c r="C3" s="10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2" t="s">
        <v>13</v>
      </c>
      <c r="O3" s="13" t="s">
        <v>14</v>
      </c>
      <c r="P3" s="14" t="s">
        <v>15</v>
      </c>
      <c r="Q3" s="15" t="s">
        <v>16</v>
      </c>
      <c r="S3" s="16" t="s">
        <v>17</v>
      </c>
      <c r="T3" s="17" t="s">
        <v>18</v>
      </c>
      <c r="U3" s="17" t="s">
        <v>19</v>
      </c>
      <c r="W3" s="18" t="s">
        <v>20</v>
      </c>
      <c r="Z3" s="19" t="s">
        <v>16</v>
      </c>
    </row>
    <row r="4" spans="1:37" s="31" customFormat="1" ht="18" x14ac:dyDescent="0.2">
      <c r="A4" s="20" t="s">
        <v>21</v>
      </c>
      <c r="B4" s="21"/>
      <c r="C4" s="21"/>
      <c r="D4" s="22">
        <f>D7+D28</f>
        <v>1370734</v>
      </c>
      <c r="E4" s="23">
        <f t="shared" ref="E4:N4" si="0">E7+E28</f>
        <v>1308088</v>
      </c>
      <c r="F4" s="24">
        <f t="shared" si="0"/>
        <v>1637442</v>
      </c>
      <c r="G4" s="24">
        <f t="shared" si="0"/>
        <v>1268539</v>
      </c>
      <c r="H4" s="25">
        <f>H7+H28</f>
        <v>1294983</v>
      </c>
      <c r="I4" s="26">
        <f t="shared" si="0"/>
        <v>1069117</v>
      </c>
      <c r="J4" s="25">
        <f t="shared" si="0"/>
        <v>1193081</v>
      </c>
      <c r="K4" s="26">
        <f t="shared" si="0"/>
        <v>1387951</v>
      </c>
      <c r="L4" s="25">
        <f t="shared" si="0"/>
        <v>1160888</v>
      </c>
      <c r="M4" s="26">
        <f t="shared" si="0"/>
        <v>1304993</v>
      </c>
      <c r="N4" s="27">
        <f t="shared" si="0"/>
        <v>1409191</v>
      </c>
      <c r="O4" s="28">
        <f>O7+O28</f>
        <v>1572082</v>
      </c>
      <c r="P4" s="29">
        <f>P7+P28</f>
        <v>15977089</v>
      </c>
      <c r="Q4" s="30">
        <f>Q7+Q28</f>
        <v>15977089</v>
      </c>
      <c r="S4" s="26">
        <f t="shared" ref="S4:U5" si="1">S7+S28</f>
        <v>7948903</v>
      </c>
      <c r="T4" s="28">
        <f t="shared" si="1"/>
        <v>8028186</v>
      </c>
      <c r="U4" s="32">
        <f t="shared" si="1"/>
        <v>15977089</v>
      </c>
      <c r="W4" s="31" t="s">
        <v>22</v>
      </c>
      <c r="Z4" s="33">
        <f>Z7+Z28</f>
        <v>15977089</v>
      </c>
    </row>
    <row r="5" spans="1:37" ht="18" x14ac:dyDescent="0.2">
      <c r="A5" s="34"/>
      <c r="B5" s="35"/>
      <c r="C5" s="35"/>
      <c r="D5" s="36">
        <f t="shared" ref="D5:Q5" si="2">D8+D29</f>
        <v>1484320</v>
      </c>
      <c r="E5" s="37">
        <f t="shared" si="2"/>
        <v>1317190</v>
      </c>
      <c r="F5" s="38">
        <f t="shared" si="2"/>
        <v>1563779</v>
      </c>
      <c r="G5" s="36">
        <f t="shared" si="2"/>
        <v>1456007</v>
      </c>
      <c r="H5" s="38">
        <f t="shared" si="2"/>
        <v>1243543</v>
      </c>
      <c r="I5" s="36">
        <f t="shared" si="2"/>
        <v>1523938</v>
      </c>
      <c r="J5" s="38">
        <f t="shared" si="2"/>
        <v>1342200</v>
      </c>
      <c r="K5" s="36">
        <f t="shared" si="2"/>
        <v>1419089</v>
      </c>
      <c r="L5" s="38">
        <f t="shared" si="2"/>
        <v>1213667</v>
      </c>
      <c r="M5" s="36">
        <f t="shared" si="2"/>
        <v>1565880</v>
      </c>
      <c r="N5" s="36">
        <f t="shared" si="2"/>
        <v>1325893</v>
      </c>
      <c r="O5" s="39">
        <f t="shared" si="2"/>
        <v>1406729</v>
      </c>
      <c r="P5" s="40">
        <f>P8+P29</f>
        <v>16852150</v>
      </c>
      <c r="Q5" s="41">
        <f t="shared" si="2"/>
        <v>16862235</v>
      </c>
      <c r="R5" s="42"/>
      <c r="S5" s="43">
        <f t="shared" si="1"/>
        <v>8588777</v>
      </c>
      <c r="T5" s="44">
        <f t="shared" si="1"/>
        <v>8273458</v>
      </c>
      <c r="U5" s="45">
        <f t="shared" si="1"/>
        <v>16852150</v>
      </c>
      <c r="V5" s="42"/>
      <c r="W5" s="42" t="s">
        <v>23</v>
      </c>
      <c r="X5" s="42"/>
      <c r="Y5" s="42"/>
      <c r="Z5" s="46">
        <f>Z8+Z29</f>
        <v>16862235</v>
      </c>
    </row>
    <row r="6" spans="1:37" ht="18.600000000000001" thickBot="1" x14ac:dyDescent="0.25">
      <c r="A6" s="47"/>
      <c r="B6" s="48"/>
      <c r="C6" s="48"/>
      <c r="D6" s="49">
        <f t="shared" ref="D6:Q6" si="3">D4/D5</f>
        <v>0.92347606985016706</v>
      </c>
      <c r="E6" s="49">
        <f t="shared" si="3"/>
        <v>0.99308983517943505</v>
      </c>
      <c r="F6" s="49">
        <f t="shared" si="3"/>
        <v>1.0471057611081873</v>
      </c>
      <c r="G6" s="49">
        <f t="shared" si="3"/>
        <v>0.87124512450833003</v>
      </c>
      <c r="H6" s="49">
        <f t="shared" si="3"/>
        <v>1.0413656785491132</v>
      </c>
      <c r="I6" s="49">
        <f t="shared" si="3"/>
        <v>0.70154888190989395</v>
      </c>
      <c r="J6" s="49">
        <f t="shared" si="3"/>
        <v>0.88889956787364033</v>
      </c>
      <c r="K6" s="49">
        <f t="shared" si="3"/>
        <v>0.97805775395341654</v>
      </c>
      <c r="L6" s="49">
        <f t="shared" si="3"/>
        <v>0.95651278316045507</v>
      </c>
      <c r="M6" s="49">
        <f t="shared" si="3"/>
        <v>0.83339272485758809</v>
      </c>
      <c r="N6" s="49">
        <f t="shared" si="3"/>
        <v>1.062824074039157</v>
      </c>
      <c r="O6" s="50">
        <f t="shared" si="3"/>
        <v>1.1175443173489705</v>
      </c>
      <c r="P6" s="51">
        <f t="shared" si="3"/>
        <v>0.94807422198354507</v>
      </c>
      <c r="Q6" s="52">
        <f t="shared" si="3"/>
        <v>0.94750719581360354</v>
      </c>
      <c r="R6" s="42"/>
      <c r="S6" s="49">
        <f>S4/S5</f>
        <v>0.92549882247495774</v>
      </c>
      <c r="T6" s="50">
        <f>T4/T5</f>
        <v>0.97035435485379873</v>
      </c>
      <c r="U6" s="53">
        <f>U4/U5</f>
        <v>0.94807422198354507</v>
      </c>
      <c r="V6" s="42"/>
      <c r="W6" s="42" t="s">
        <v>24</v>
      </c>
      <c r="X6" s="42"/>
      <c r="Y6" s="42"/>
      <c r="Z6" s="54"/>
    </row>
    <row r="7" spans="1:37" s="31" customFormat="1" ht="13.5" customHeight="1" thickTop="1" x14ac:dyDescent="0.2">
      <c r="A7" s="55" t="s">
        <v>25</v>
      </c>
      <c r="B7" s="56"/>
      <c r="C7" s="56"/>
      <c r="D7" s="57">
        <f t="shared" ref="D7:Q8" si="4">D10+D19</f>
        <v>825330</v>
      </c>
      <c r="E7" s="57">
        <f t="shared" si="4"/>
        <v>722505</v>
      </c>
      <c r="F7" s="57">
        <f t="shared" si="4"/>
        <v>1008109</v>
      </c>
      <c r="G7" s="57">
        <f t="shared" si="4"/>
        <v>716165</v>
      </c>
      <c r="H7" s="57">
        <f t="shared" si="4"/>
        <v>859786</v>
      </c>
      <c r="I7" s="57">
        <f t="shared" si="4"/>
        <v>566021</v>
      </c>
      <c r="J7" s="57">
        <f t="shared" si="4"/>
        <v>652400</v>
      </c>
      <c r="K7" s="57">
        <f t="shared" si="4"/>
        <v>835416</v>
      </c>
      <c r="L7" s="57">
        <f t="shared" si="4"/>
        <v>684929</v>
      </c>
      <c r="M7" s="57">
        <f t="shared" si="4"/>
        <v>740422</v>
      </c>
      <c r="N7" s="57">
        <f t="shared" si="4"/>
        <v>836679</v>
      </c>
      <c r="O7" s="58">
        <f t="shared" si="4"/>
        <v>1026754</v>
      </c>
      <c r="P7" s="59">
        <f t="shared" si="4"/>
        <v>9474516</v>
      </c>
      <c r="Q7" s="60">
        <f t="shared" si="4"/>
        <v>9474516</v>
      </c>
      <c r="R7" s="61"/>
      <c r="S7" s="57">
        <f t="shared" ref="S7:U8" si="5">S10+S19</f>
        <v>4697916</v>
      </c>
      <c r="T7" s="58">
        <f>T10+T19</f>
        <v>4776600</v>
      </c>
      <c r="U7" s="62">
        <f>U10+U19</f>
        <v>9474516</v>
      </c>
      <c r="V7" s="61"/>
      <c r="W7" s="61"/>
      <c r="X7" s="61"/>
      <c r="Y7" s="61"/>
      <c r="Z7" s="63">
        <f>Z10+Z19</f>
        <v>9474516</v>
      </c>
    </row>
    <row r="8" spans="1:37" ht="13.5" customHeight="1" x14ac:dyDescent="0.2">
      <c r="A8" s="55"/>
      <c r="B8" s="56"/>
      <c r="C8" s="56"/>
      <c r="D8" s="64">
        <f t="shared" si="4"/>
        <v>939431</v>
      </c>
      <c r="E8" s="64">
        <f t="shared" si="4"/>
        <v>748218</v>
      </c>
      <c r="F8" s="64">
        <f t="shared" si="4"/>
        <v>993500</v>
      </c>
      <c r="G8" s="64">
        <f t="shared" si="4"/>
        <v>863365</v>
      </c>
      <c r="H8" s="64">
        <f t="shared" si="4"/>
        <v>711582</v>
      </c>
      <c r="I8" s="64">
        <f t="shared" si="4"/>
        <v>955717</v>
      </c>
      <c r="J8" s="64">
        <f t="shared" si="4"/>
        <v>724324</v>
      </c>
      <c r="K8" s="64">
        <f t="shared" si="4"/>
        <v>891493</v>
      </c>
      <c r="L8" s="64">
        <f t="shared" si="4"/>
        <v>653059</v>
      </c>
      <c r="M8" s="64">
        <f t="shared" si="4"/>
        <v>984973</v>
      </c>
      <c r="N8" s="64">
        <f t="shared" si="4"/>
        <v>735802</v>
      </c>
      <c r="O8" s="65">
        <f t="shared" si="4"/>
        <v>785057</v>
      </c>
      <c r="P8" s="66">
        <f>P11+P20</f>
        <v>9976436</v>
      </c>
      <c r="Q8" s="67">
        <f t="shared" si="4"/>
        <v>9986521</v>
      </c>
      <c r="R8" s="42"/>
      <c r="S8" s="68">
        <f t="shared" si="5"/>
        <v>5211813</v>
      </c>
      <c r="T8" s="69">
        <f t="shared" si="5"/>
        <v>4774708</v>
      </c>
      <c r="U8" s="70">
        <f t="shared" si="5"/>
        <v>9976436</v>
      </c>
      <c r="V8" s="42"/>
      <c r="W8" s="71" t="s">
        <v>26</v>
      </c>
      <c r="X8" s="42"/>
      <c r="Y8" s="42"/>
      <c r="Z8" s="46">
        <f>Z11+Z20</f>
        <v>9986521</v>
      </c>
    </row>
    <row r="9" spans="1:37" ht="13.5" customHeight="1" x14ac:dyDescent="0.2">
      <c r="A9" s="55"/>
      <c r="B9" s="56"/>
      <c r="C9" s="56"/>
      <c r="D9" s="72">
        <f t="shared" ref="D9:Q9" si="6">D7/D8</f>
        <v>0.87854243685805555</v>
      </c>
      <c r="E9" s="72">
        <f t="shared" si="6"/>
        <v>0.96563434720896846</v>
      </c>
      <c r="F9" s="72">
        <f t="shared" si="6"/>
        <v>1.0147045797684953</v>
      </c>
      <c r="G9" s="72">
        <f t="shared" si="6"/>
        <v>0.82950432320050038</v>
      </c>
      <c r="H9" s="72">
        <f t="shared" si="6"/>
        <v>1.2082739585880475</v>
      </c>
      <c r="I9" s="72">
        <f t="shared" si="6"/>
        <v>0.59224749585912984</v>
      </c>
      <c r="J9" s="72">
        <f t="shared" si="6"/>
        <v>0.90070189583666982</v>
      </c>
      <c r="K9" s="72">
        <f t="shared" si="6"/>
        <v>0.93709765528164546</v>
      </c>
      <c r="L9" s="72">
        <f t="shared" si="6"/>
        <v>1.0488011037287597</v>
      </c>
      <c r="M9" s="72">
        <f t="shared" si="6"/>
        <v>0.75171806739880176</v>
      </c>
      <c r="N9" s="72">
        <f t="shared" si="6"/>
        <v>1.1370980236531023</v>
      </c>
      <c r="O9" s="73">
        <f t="shared" si="6"/>
        <v>1.3078719124853355</v>
      </c>
      <c r="P9" s="74">
        <f t="shared" si="6"/>
        <v>0.94968944821577561</v>
      </c>
      <c r="Q9" s="75">
        <f t="shared" si="6"/>
        <v>0.9487303936976651</v>
      </c>
      <c r="R9" s="42"/>
      <c r="S9" s="72">
        <f>S7/S8</f>
        <v>0.90139765183440002</v>
      </c>
      <c r="T9" s="73">
        <f>T7/T8</f>
        <v>1.000396254598187</v>
      </c>
      <c r="U9" s="76">
        <f>U7/U8</f>
        <v>0.94968944821577561</v>
      </c>
      <c r="V9" s="42"/>
      <c r="W9" s="42"/>
      <c r="X9" s="42"/>
      <c r="Y9" s="42"/>
      <c r="Z9" s="77"/>
    </row>
    <row r="10" spans="1:37" s="31" customFormat="1" ht="14.25" customHeight="1" x14ac:dyDescent="0.2">
      <c r="A10" s="78"/>
      <c r="B10" s="79" t="s">
        <v>27</v>
      </c>
      <c r="C10" s="80"/>
      <c r="D10" s="81">
        <f>D13+D16</f>
        <v>244834</v>
      </c>
      <c r="E10" s="81">
        <f t="shared" ref="E10:Q10" si="7">E13+E16</f>
        <v>305023</v>
      </c>
      <c r="F10" s="81">
        <f t="shared" si="7"/>
        <v>322371</v>
      </c>
      <c r="G10" s="81">
        <f t="shared" si="7"/>
        <v>283962</v>
      </c>
      <c r="H10" s="81">
        <f>H13+H16</f>
        <v>221908</v>
      </c>
      <c r="I10" s="81">
        <f t="shared" si="7"/>
        <v>220940</v>
      </c>
      <c r="J10" s="81">
        <f t="shared" si="7"/>
        <v>249613</v>
      </c>
      <c r="K10" s="81">
        <f t="shared" si="7"/>
        <v>250073</v>
      </c>
      <c r="L10" s="81">
        <f t="shared" si="7"/>
        <v>275454</v>
      </c>
      <c r="M10" s="81">
        <f t="shared" si="7"/>
        <v>344993</v>
      </c>
      <c r="N10" s="81">
        <f t="shared" si="7"/>
        <v>289075</v>
      </c>
      <c r="O10" s="82">
        <f>O13+O16</f>
        <v>359679</v>
      </c>
      <c r="P10" s="83">
        <f>P13+P16</f>
        <v>3367925</v>
      </c>
      <c r="Q10" s="84">
        <f t="shared" si="7"/>
        <v>3367925</v>
      </c>
      <c r="R10" s="61"/>
      <c r="S10" s="81">
        <f>S13+S16</f>
        <v>1599038</v>
      </c>
      <c r="T10" s="82">
        <f>T13+T16</f>
        <v>1768887</v>
      </c>
      <c r="U10" s="85">
        <f>U13+U16</f>
        <v>3367925</v>
      </c>
      <c r="V10" s="61"/>
      <c r="W10" s="61"/>
      <c r="X10" s="61"/>
      <c r="Y10" s="61"/>
      <c r="Z10" s="86">
        <f>Z13+Z16</f>
        <v>3367925</v>
      </c>
    </row>
    <row r="11" spans="1:37" ht="14.25" customHeight="1" x14ac:dyDescent="0.2">
      <c r="A11" s="78"/>
      <c r="B11" s="87"/>
      <c r="C11" s="88"/>
      <c r="D11" s="89">
        <f>SUM(D14,D17)</f>
        <v>276683</v>
      </c>
      <c r="E11" s="89">
        <f t="shared" ref="E11:Q11" si="8">SUM(E14,E17)</f>
        <v>352347</v>
      </c>
      <c r="F11" s="89">
        <f t="shared" si="8"/>
        <v>356242</v>
      </c>
      <c r="G11" s="89">
        <f t="shared" si="8"/>
        <v>319782</v>
      </c>
      <c r="H11" s="89">
        <f t="shared" si="8"/>
        <v>256344</v>
      </c>
      <c r="I11" s="89">
        <f t="shared" si="8"/>
        <v>319425</v>
      </c>
      <c r="J11" s="89">
        <f t="shared" si="8"/>
        <v>313424</v>
      </c>
      <c r="K11" s="89">
        <f t="shared" si="8"/>
        <v>265359</v>
      </c>
      <c r="L11" s="89">
        <f t="shared" si="8"/>
        <v>283196</v>
      </c>
      <c r="M11" s="89">
        <f t="shared" si="8"/>
        <v>317943</v>
      </c>
      <c r="N11" s="89">
        <f t="shared" si="8"/>
        <v>295211</v>
      </c>
      <c r="O11" s="90">
        <f t="shared" si="8"/>
        <v>331549</v>
      </c>
      <c r="P11" s="91">
        <f t="shared" si="8"/>
        <v>3677420</v>
      </c>
      <c r="Q11" s="92">
        <f t="shared" si="8"/>
        <v>3687505</v>
      </c>
      <c r="R11" s="42"/>
      <c r="S11" s="93">
        <f>S14+S17</f>
        <v>1880823</v>
      </c>
      <c r="T11" s="94">
        <f>T14+T17</f>
        <v>1806682</v>
      </c>
      <c r="U11" s="95">
        <f>SUM(U14,U17)</f>
        <v>3677420</v>
      </c>
      <c r="V11" s="42"/>
      <c r="W11" s="42"/>
      <c r="X11" s="42"/>
      <c r="Y11" s="42"/>
      <c r="Z11" s="46">
        <f>Z14+Z17</f>
        <v>3687505</v>
      </c>
    </row>
    <row r="12" spans="1:37" ht="14.25" customHeight="1" x14ac:dyDescent="0.2">
      <c r="A12" s="78"/>
      <c r="B12" s="87"/>
      <c r="C12" s="88"/>
      <c r="D12" s="96">
        <f t="shared" ref="D12:Q12" si="9">D10/D11</f>
        <v>0.88488992818496259</v>
      </c>
      <c r="E12" s="96">
        <f t="shared" si="9"/>
        <v>0.86568922113711766</v>
      </c>
      <c r="F12" s="96">
        <f t="shared" si="9"/>
        <v>0.90492137367295267</v>
      </c>
      <c r="G12" s="96">
        <f t="shared" si="9"/>
        <v>0.88798619059234107</v>
      </c>
      <c r="H12" s="96">
        <f t="shared" si="9"/>
        <v>0.86566488780700934</v>
      </c>
      <c r="I12" s="96">
        <f t="shared" si="9"/>
        <v>0.69168036315253967</v>
      </c>
      <c r="J12" s="96">
        <f t="shared" si="9"/>
        <v>0.79640678441982748</v>
      </c>
      <c r="K12" s="96">
        <f t="shared" si="9"/>
        <v>0.94239501957725191</v>
      </c>
      <c r="L12" s="96">
        <f t="shared" si="9"/>
        <v>0.97266204324919847</v>
      </c>
      <c r="M12" s="96">
        <f t="shared" si="9"/>
        <v>1.0850781429375707</v>
      </c>
      <c r="N12" s="96">
        <f t="shared" si="9"/>
        <v>0.97921486665469781</v>
      </c>
      <c r="O12" s="97">
        <f t="shared" si="9"/>
        <v>1.0848441708465415</v>
      </c>
      <c r="P12" s="98">
        <f t="shared" si="9"/>
        <v>0.91583909371243966</v>
      </c>
      <c r="Q12" s="99">
        <f t="shared" si="9"/>
        <v>0.91333435480087488</v>
      </c>
      <c r="R12" s="42"/>
      <c r="S12" s="96">
        <f>S10/S11</f>
        <v>0.85017994782071471</v>
      </c>
      <c r="T12" s="97">
        <f>T10/T11</f>
        <v>0.97908043584869942</v>
      </c>
      <c r="U12" s="100">
        <f>U10/U11</f>
        <v>0.91583909371243966</v>
      </c>
      <c r="V12" s="42"/>
      <c r="W12" s="42"/>
      <c r="X12" s="42"/>
      <c r="Y12" s="42"/>
      <c r="Z12" s="101"/>
    </row>
    <row r="13" spans="1:37" s="31" customFormat="1" ht="18" x14ac:dyDescent="0.2">
      <c r="A13" s="78"/>
      <c r="B13" s="102"/>
      <c r="C13" s="103" t="s">
        <v>28</v>
      </c>
      <c r="D13" s="104">
        <v>235680</v>
      </c>
      <c r="E13" s="104">
        <v>298540</v>
      </c>
      <c r="F13" s="104">
        <v>299420</v>
      </c>
      <c r="G13" s="104">
        <v>269320</v>
      </c>
      <c r="H13" s="104">
        <v>215400</v>
      </c>
      <c r="I13" s="104">
        <v>220940</v>
      </c>
      <c r="J13" s="104">
        <v>236160</v>
      </c>
      <c r="K13" s="104">
        <v>233400</v>
      </c>
      <c r="L13" s="104">
        <v>259480</v>
      </c>
      <c r="M13" s="104">
        <v>337800</v>
      </c>
      <c r="N13" s="105">
        <v>287140</v>
      </c>
      <c r="O13" s="106">
        <v>336360</v>
      </c>
      <c r="P13" s="107">
        <f>SUM(D13:O13)</f>
        <v>3229640</v>
      </c>
      <c r="Q13" s="108">
        <f>SUM(D13:O13)</f>
        <v>3229640</v>
      </c>
      <c r="R13" s="61"/>
      <c r="S13" s="109">
        <f>SUM(D13:I13)</f>
        <v>1539300</v>
      </c>
      <c r="T13" s="110">
        <f>SUM(J13:O13)</f>
        <v>1690340</v>
      </c>
      <c r="U13" s="111">
        <f>SUM(D13:O13)</f>
        <v>3229640</v>
      </c>
      <c r="V13" s="61"/>
      <c r="W13" s="61"/>
      <c r="X13" s="61"/>
      <c r="Y13" s="61"/>
      <c r="Z13" s="33">
        <f>S13+T13</f>
        <v>3229640</v>
      </c>
    </row>
    <row r="14" spans="1:37" ht="14.4" x14ac:dyDescent="0.2">
      <c r="A14" s="78"/>
      <c r="B14" s="112"/>
      <c r="C14" s="113"/>
      <c r="D14" s="114">
        <v>256820</v>
      </c>
      <c r="E14" s="114">
        <v>334180</v>
      </c>
      <c r="F14" s="114">
        <v>347040</v>
      </c>
      <c r="G14" s="114">
        <v>313020</v>
      </c>
      <c r="H14" s="114">
        <v>247740</v>
      </c>
      <c r="I14" s="114">
        <v>309340</v>
      </c>
      <c r="J14" s="114">
        <v>305040</v>
      </c>
      <c r="K14" s="114">
        <v>260260</v>
      </c>
      <c r="L14" s="114">
        <v>272300</v>
      </c>
      <c r="M14" s="114">
        <v>308140</v>
      </c>
      <c r="N14" s="114">
        <v>287100</v>
      </c>
      <c r="O14" s="115">
        <v>318200</v>
      </c>
      <c r="P14" s="116">
        <f>SUMPRODUCT(D14:O14,((D13:O13)&lt;&gt;"")*1)</f>
        <v>3559180</v>
      </c>
      <c r="Q14" s="117">
        <f>SUM(D14:O14)</f>
        <v>3559180</v>
      </c>
      <c r="R14" s="42"/>
      <c r="S14" s="68">
        <f>SUM(D14:I14)</f>
        <v>1808140</v>
      </c>
      <c r="T14" s="69">
        <f>SUM(J14:O14)</f>
        <v>1751040</v>
      </c>
      <c r="U14" s="116">
        <f>SUMPRODUCT(D14:O14,((D13:O13)&lt;&gt;"")*1)</f>
        <v>3559180</v>
      </c>
      <c r="V14" s="42"/>
      <c r="W14" s="42"/>
      <c r="X14" s="42"/>
      <c r="Y14" s="42"/>
      <c r="Z14" s="46">
        <f>S14+T14</f>
        <v>3559180</v>
      </c>
    </row>
    <row r="15" spans="1:37" ht="18" x14ac:dyDescent="0.2">
      <c r="A15" s="78"/>
      <c r="B15" s="112"/>
      <c r="C15" s="118"/>
      <c r="D15" s="119">
        <f t="shared" ref="D15:Q15" si="10">D13/D14</f>
        <v>0.91768553850946188</v>
      </c>
      <c r="E15" s="119">
        <f t="shared" si="10"/>
        <v>0.89335088874259383</v>
      </c>
      <c r="F15" s="120">
        <f t="shared" si="10"/>
        <v>0.862782388197326</v>
      </c>
      <c r="G15" s="119">
        <f t="shared" si="10"/>
        <v>0.86039230720081783</v>
      </c>
      <c r="H15" s="119">
        <f t="shared" si="10"/>
        <v>0.86945991765560671</v>
      </c>
      <c r="I15" s="119">
        <f t="shared" si="10"/>
        <v>0.71423029676084571</v>
      </c>
      <c r="J15" s="119">
        <f t="shared" si="10"/>
        <v>0.77419354838709675</v>
      </c>
      <c r="K15" s="119">
        <f t="shared" si="10"/>
        <v>0.89679551218012754</v>
      </c>
      <c r="L15" s="119">
        <f t="shared" si="10"/>
        <v>0.95291957399926552</v>
      </c>
      <c r="M15" s="119">
        <f t="shared" si="10"/>
        <v>1.0962549490491336</v>
      </c>
      <c r="N15" s="119">
        <f t="shared" si="10"/>
        <v>1.0001393242772554</v>
      </c>
      <c r="O15" s="121">
        <f t="shared" si="10"/>
        <v>1.0570710245128849</v>
      </c>
      <c r="P15" s="122">
        <f t="shared" si="10"/>
        <v>0.9074112576492338</v>
      </c>
      <c r="Q15" s="123">
        <f t="shared" si="10"/>
        <v>0.9074112576492338</v>
      </c>
      <c r="R15" s="42"/>
      <c r="S15" s="119">
        <f>S13/S14</f>
        <v>0.85131682281239285</v>
      </c>
      <c r="T15" s="121">
        <f>T13/T14</f>
        <v>0.96533488669590639</v>
      </c>
      <c r="U15" s="124">
        <f>U13/U14</f>
        <v>0.9074112576492338</v>
      </c>
      <c r="V15" s="42"/>
      <c r="W15" s="42"/>
      <c r="X15" s="42"/>
      <c r="Y15" s="42"/>
      <c r="Z15" s="77"/>
    </row>
    <row r="16" spans="1:37" s="31" customFormat="1" ht="18" x14ac:dyDescent="0.2">
      <c r="A16" s="78"/>
      <c r="B16" s="102"/>
      <c r="C16" s="125" t="s">
        <v>29</v>
      </c>
      <c r="D16" s="104">
        <v>9154</v>
      </c>
      <c r="E16" s="104">
        <v>6483</v>
      </c>
      <c r="F16" s="104">
        <v>22951</v>
      </c>
      <c r="G16" s="104">
        <v>14642</v>
      </c>
      <c r="H16" s="104">
        <v>6508</v>
      </c>
      <c r="I16" s="104"/>
      <c r="J16" s="104">
        <v>13453</v>
      </c>
      <c r="K16" s="104">
        <v>16673</v>
      </c>
      <c r="L16" s="104">
        <v>15974</v>
      </c>
      <c r="M16" s="104">
        <v>7193</v>
      </c>
      <c r="N16" s="104">
        <v>1935</v>
      </c>
      <c r="O16" s="106">
        <v>23319</v>
      </c>
      <c r="P16" s="126">
        <f>SUM(D16:O16)</f>
        <v>138285</v>
      </c>
      <c r="Q16" s="127">
        <f>SUM(D16:O16)</f>
        <v>138285</v>
      </c>
      <c r="R16" s="61"/>
      <c r="S16" s="128">
        <f>SUM(D16:I16)</f>
        <v>59738</v>
      </c>
      <c r="T16" s="129">
        <f>SUM(J16:O16)</f>
        <v>78547</v>
      </c>
      <c r="U16" s="130">
        <f>SUM(D16:O16)</f>
        <v>138285</v>
      </c>
      <c r="V16" s="61"/>
      <c r="W16" s="61"/>
      <c r="X16" s="61"/>
      <c r="Y16" s="61"/>
      <c r="Z16" s="131">
        <f>S16+T16</f>
        <v>138285</v>
      </c>
    </row>
    <row r="17" spans="1:26" ht="14.4" x14ac:dyDescent="0.2">
      <c r="A17" s="78"/>
      <c r="B17" s="112"/>
      <c r="C17" s="113"/>
      <c r="D17" s="114">
        <v>19863</v>
      </c>
      <c r="E17" s="114">
        <v>18167</v>
      </c>
      <c r="F17" s="114">
        <v>9202</v>
      </c>
      <c r="G17" s="114">
        <v>6762</v>
      </c>
      <c r="H17" s="114">
        <v>8604</v>
      </c>
      <c r="I17" s="114">
        <v>10085</v>
      </c>
      <c r="J17" s="114">
        <v>8384</v>
      </c>
      <c r="K17" s="114">
        <v>5099</v>
      </c>
      <c r="L17" s="114">
        <v>10896</v>
      </c>
      <c r="M17" s="114">
        <v>9803</v>
      </c>
      <c r="N17" s="114">
        <v>8111</v>
      </c>
      <c r="O17" s="115">
        <v>13349</v>
      </c>
      <c r="P17" s="116">
        <f>SUMPRODUCT(D17:O17,((D16:O16)&lt;&gt;"")*1)</f>
        <v>118240</v>
      </c>
      <c r="Q17" s="117">
        <f>SUM(D17:O17)</f>
        <v>128325</v>
      </c>
      <c r="R17" s="42"/>
      <c r="S17" s="68">
        <f>SUM(D17:I17)</f>
        <v>72683</v>
      </c>
      <c r="T17" s="69">
        <f>SUM(J17:O17)</f>
        <v>55642</v>
      </c>
      <c r="U17" s="116">
        <f>SUMPRODUCT(D17:O17,((D16:O16)&lt;&gt;"")*1)</f>
        <v>118240</v>
      </c>
      <c r="V17" s="42"/>
      <c r="W17" s="42"/>
      <c r="X17" s="42"/>
      <c r="Y17" s="42"/>
      <c r="Z17" s="46">
        <f>S17+T17</f>
        <v>128325</v>
      </c>
    </row>
    <row r="18" spans="1:26" ht="18" x14ac:dyDescent="0.2">
      <c r="A18" s="78"/>
      <c r="B18" s="112"/>
      <c r="C18" s="132"/>
      <c r="D18" s="133">
        <f t="shared" ref="D18:Q18" si="11">D16/D17</f>
        <v>0.46085686955646177</v>
      </c>
      <c r="E18" s="133">
        <f t="shared" si="11"/>
        <v>0.35685583750756866</v>
      </c>
      <c r="F18" s="133">
        <f t="shared" si="11"/>
        <v>2.4941317104977179</v>
      </c>
      <c r="G18" s="133">
        <f t="shared" si="11"/>
        <v>2.1653356994971902</v>
      </c>
      <c r="H18" s="133">
        <f t="shared" si="11"/>
        <v>0.75639237563923756</v>
      </c>
      <c r="I18" s="133">
        <f t="shared" si="11"/>
        <v>0</v>
      </c>
      <c r="J18" s="133">
        <f t="shared" si="11"/>
        <v>1.6046040076335877</v>
      </c>
      <c r="K18" s="133">
        <f t="shared" si="11"/>
        <v>3.2698568346734653</v>
      </c>
      <c r="L18" s="133">
        <f t="shared" si="11"/>
        <v>1.466042584434655</v>
      </c>
      <c r="M18" s="133">
        <f t="shared" si="11"/>
        <v>0.73375497296745895</v>
      </c>
      <c r="N18" s="133">
        <f t="shared" si="11"/>
        <v>0.23856491184810752</v>
      </c>
      <c r="O18" s="134">
        <f t="shared" si="11"/>
        <v>1.7468724249007417</v>
      </c>
      <c r="P18" s="135">
        <f t="shared" si="11"/>
        <v>1.1695280784844384</v>
      </c>
      <c r="Q18" s="136">
        <f t="shared" si="11"/>
        <v>1.0776154295733489</v>
      </c>
      <c r="R18" s="42"/>
      <c r="S18" s="133">
        <f>S16/S17</f>
        <v>0.82189783030419772</v>
      </c>
      <c r="T18" s="121">
        <f>T16/T17</f>
        <v>1.4116494734193594</v>
      </c>
      <c r="U18" s="137">
        <f>U16/U17</f>
        <v>1.1695280784844384</v>
      </c>
      <c r="V18" s="42"/>
      <c r="W18" s="42"/>
      <c r="X18" s="42"/>
      <c r="Y18" s="42"/>
      <c r="Z18" s="138"/>
    </row>
    <row r="19" spans="1:26" s="31" customFormat="1" ht="14.25" customHeight="1" x14ac:dyDescent="0.2">
      <c r="A19" s="78"/>
      <c r="B19" s="79" t="s">
        <v>30</v>
      </c>
      <c r="C19" s="80"/>
      <c r="D19" s="81">
        <f>D22+D25</f>
        <v>580496</v>
      </c>
      <c r="E19" s="81">
        <f t="shared" ref="E19:Q19" si="12">E22+E25</f>
        <v>417482</v>
      </c>
      <c r="F19" s="81">
        <f t="shared" si="12"/>
        <v>685738</v>
      </c>
      <c r="G19" s="81">
        <f t="shared" si="12"/>
        <v>432203</v>
      </c>
      <c r="H19" s="81">
        <f>H22+H25</f>
        <v>637878</v>
      </c>
      <c r="I19" s="81">
        <f t="shared" si="12"/>
        <v>345081</v>
      </c>
      <c r="J19" s="81">
        <f t="shared" si="12"/>
        <v>402787</v>
      </c>
      <c r="K19" s="81">
        <f t="shared" si="12"/>
        <v>585343</v>
      </c>
      <c r="L19" s="81">
        <f t="shared" si="12"/>
        <v>409475</v>
      </c>
      <c r="M19" s="81">
        <f t="shared" si="12"/>
        <v>395429</v>
      </c>
      <c r="N19" s="81">
        <f t="shared" si="12"/>
        <v>547604</v>
      </c>
      <c r="O19" s="82">
        <f t="shared" si="12"/>
        <v>667075</v>
      </c>
      <c r="P19" s="83">
        <f>P22+P25</f>
        <v>6106591</v>
      </c>
      <c r="Q19" s="84">
        <f t="shared" si="12"/>
        <v>6106591</v>
      </c>
      <c r="R19" s="61"/>
      <c r="S19" s="81">
        <f>S22+S25</f>
        <v>3098878</v>
      </c>
      <c r="T19" s="82">
        <f>T22+T25</f>
        <v>3007713</v>
      </c>
      <c r="U19" s="85">
        <f>U22+U25</f>
        <v>6106591</v>
      </c>
      <c r="V19" s="61"/>
      <c r="W19" s="61"/>
      <c r="X19" s="61"/>
      <c r="Y19" s="61"/>
      <c r="Z19" s="86">
        <f>Z22+Z25</f>
        <v>6106591</v>
      </c>
    </row>
    <row r="20" spans="1:26" ht="14.25" customHeight="1" x14ac:dyDescent="0.2">
      <c r="A20" s="78"/>
      <c r="B20" s="87"/>
      <c r="C20" s="88"/>
      <c r="D20" s="89">
        <f>SUM(D23,D26)</f>
        <v>662748</v>
      </c>
      <c r="E20" s="89">
        <f t="shared" ref="E20:O20" si="13">SUM(E23,E26)</f>
        <v>395871</v>
      </c>
      <c r="F20" s="89">
        <f t="shared" si="13"/>
        <v>637258</v>
      </c>
      <c r="G20" s="89">
        <f t="shared" si="13"/>
        <v>543583</v>
      </c>
      <c r="H20" s="89">
        <f t="shared" si="13"/>
        <v>455238</v>
      </c>
      <c r="I20" s="89">
        <f t="shared" si="13"/>
        <v>636292</v>
      </c>
      <c r="J20" s="89">
        <f t="shared" si="13"/>
        <v>410900</v>
      </c>
      <c r="K20" s="89">
        <f t="shared" si="13"/>
        <v>626134</v>
      </c>
      <c r="L20" s="89">
        <f t="shared" si="13"/>
        <v>369863</v>
      </c>
      <c r="M20" s="89">
        <f t="shared" si="13"/>
        <v>667030</v>
      </c>
      <c r="N20" s="89">
        <f t="shared" si="13"/>
        <v>440591</v>
      </c>
      <c r="O20" s="90">
        <f t="shared" si="13"/>
        <v>453508</v>
      </c>
      <c r="P20" s="91">
        <f>SUM(P23,P26)</f>
        <v>6299016</v>
      </c>
      <c r="Q20" s="92">
        <f>SUM(Q23,Q26)</f>
        <v>6299016</v>
      </c>
      <c r="R20" s="42"/>
      <c r="S20" s="93">
        <f>S23+S26</f>
        <v>3330990</v>
      </c>
      <c r="T20" s="94">
        <f>T23+T26</f>
        <v>2968026</v>
      </c>
      <c r="U20" s="95">
        <f>SUM(U23,U26)</f>
        <v>6299016</v>
      </c>
      <c r="V20" s="42"/>
      <c r="W20" s="42"/>
      <c r="X20" s="42"/>
      <c r="Y20" s="42"/>
      <c r="Z20" s="46">
        <f>Z23+Z26</f>
        <v>6299016</v>
      </c>
    </row>
    <row r="21" spans="1:26" ht="14.25" customHeight="1" x14ac:dyDescent="0.2">
      <c r="A21" s="78"/>
      <c r="B21" s="87"/>
      <c r="C21" s="88"/>
      <c r="D21" s="96">
        <f t="shared" ref="D21:Q21" si="14">D19/D20</f>
        <v>0.8758924960920289</v>
      </c>
      <c r="E21" s="96">
        <f t="shared" si="14"/>
        <v>1.0545910157601845</v>
      </c>
      <c r="F21" s="96">
        <f t="shared" si="14"/>
        <v>1.0760759378462099</v>
      </c>
      <c r="G21" s="96">
        <f t="shared" si="14"/>
        <v>0.79510028827244417</v>
      </c>
      <c r="H21" s="96">
        <f t="shared" si="14"/>
        <v>1.401196736652037</v>
      </c>
      <c r="I21" s="96">
        <f t="shared" si="14"/>
        <v>0.54233119385439388</v>
      </c>
      <c r="J21" s="96">
        <f t="shared" si="14"/>
        <v>0.98025553662691656</v>
      </c>
      <c r="K21" s="96">
        <f t="shared" si="14"/>
        <v>0.93485260343632515</v>
      </c>
      <c r="L21" s="96">
        <f t="shared" si="14"/>
        <v>1.1070991150777449</v>
      </c>
      <c r="M21" s="96">
        <f t="shared" si="14"/>
        <v>0.5928204128749831</v>
      </c>
      <c r="N21" s="96">
        <f t="shared" si="14"/>
        <v>1.2428851247528887</v>
      </c>
      <c r="O21" s="97">
        <f t="shared" si="14"/>
        <v>1.470922232904381</v>
      </c>
      <c r="P21" s="98">
        <f t="shared" si="14"/>
        <v>0.96945157783374414</v>
      </c>
      <c r="Q21" s="99">
        <f t="shared" si="14"/>
        <v>0.96945157783374414</v>
      </c>
      <c r="R21" s="42"/>
      <c r="S21" s="96">
        <f>S19/S20</f>
        <v>0.93031741314143845</v>
      </c>
      <c r="T21" s="97">
        <f>T19/T20</f>
        <v>1.0133715135918622</v>
      </c>
      <c r="U21" s="100">
        <f>U19/U20</f>
        <v>0.96945157783374414</v>
      </c>
      <c r="V21" s="42"/>
      <c r="W21" s="42"/>
      <c r="X21" s="42"/>
      <c r="Y21" s="42"/>
      <c r="Z21" s="101"/>
    </row>
    <row r="22" spans="1:26" s="31" customFormat="1" ht="18" x14ac:dyDescent="0.2">
      <c r="A22" s="78"/>
      <c r="B22" s="102"/>
      <c r="C22" s="103" t="s">
        <v>28</v>
      </c>
      <c r="D22" s="104">
        <v>163022</v>
      </c>
      <c r="E22" s="104">
        <v>130653</v>
      </c>
      <c r="F22" s="104">
        <v>162048</v>
      </c>
      <c r="G22" s="139">
        <v>157245</v>
      </c>
      <c r="H22" s="104">
        <v>140311</v>
      </c>
      <c r="I22" s="104">
        <v>147170</v>
      </c>
      <c r="J22" s="104">
        <v>147579</v>
      </c>
      <c r="K22" s="104">
        <v>131491</v>
      </c>
      <c r="L22" s="104">
        <v>119740</v>
      </c>
      <c r="M22" s="104">
        <v>137888</v>
      </c>
      <c r="N22" s="104">
        <v>139785</v>
      </c>
      <c r="O22" s="106">
        <v>143644</v>
      </c>
      <c r="P22" s="107">
        <f>SUM(D22:O22)</f>
        <v>1720576</v>
      </c>
      <c r="Q22" s="108">
        <f>SUM(D22:O22)</f>
        <v>1720576</v>
      </c>
      <c r="R22" s="61"/>
      <c r="S22" s="109">
        <f>SUM(D22:I22)</f>
        <v>900449</v>
      </c>
      <c r="T22" s="110">
        <f>SUM(J22:O22)</f>
        <v>820127</v>
      </c>
      <c r="U22" s="111">
        <f>SUM(D22:O22)</f>
        <v>1720576</v>
      </c>
      <c r="V22" s="61"/>
      <c r="W22" s="61"/>
      <c r="X22" s="61"/>
      <c r="Y22" s="61"/>
      <c r="Z22" s="33">
        <f>S22+T22</f>
        <v>1720576</v>
      </c>
    </row>
    <row r="23" spans="1:26" ht="14.4" x14ac:dyDescent="0.2">
      <c r="A23" s="78"/>
      <c r="B23" s="112"/>
      <c r="C23" s="113"/>
      <c r="D23" s="114">
        <v>169980</v>
      </c>
      <c r="E23" s="114">
        <v>139498</v>
      </c>
      <c r="F23" s="114">
        <v>173469</v>
      </c>
      <c r="G23" s="114">
        <v>151940</v>
      </c>
      <c r="H23" s="114">
        <v>166294</v>
      </c>
      <c r="I23" s="114">
        <v>158727</v>
      </c>
      <c r="J23" s="114">
        <v>174708</v>
      </c>
      <c r="K23" s="114">
        <v>159769</v>
      </c>
      <c r="L23" s="114">
        <v>146414</v>
      </c>
      <c r="M23" s="114">
        <v>163945</v>
      </c>
      <c r="N23" s="114">
        <v>165339</v>
      </c>
      <c r="O23" s="115">
        <v>151419</v>
      </c>
      <c r="P23" s="116">
        <f>SUMPRODUCT(D23:O23,((D22:O22)&lt;&gt;"")*1)</f>
        <v>1921502</v>
      </c>
      <c r="Q23" s="117">
        <f>SUM(D23:O23)</f>
        <v>1921502</v>
      </c>
      <c r="R23" s="42"/>
      <c r="S23" s="68">
        <f>SUM(D23:I23)</f>
        <v>959908</v>
      </c>
      <c r="T23" s="69">
        <f>SUM(J23:O23)</f>
        <v>961594</v>
      </c>
      <c r="U23" s="116">
        <f>SUMPRODUCT(D23:O23,((D22:O22)&lt;&gt;"")*1)</f>
        <v>1921502</v>
      </c>
      <c r="V23" s="42"/>
      <c r="W23" s="42"/>
      <c r="X23" s="42"/>
      <c r="Y23" s="42"/>
      <c r="Z23" s="46">
        <f>S23+T23</f>
        <v>1921502</v>
      </c>
    </row>
    <row r="24" spans="1:26" ht="18" x14ac:dyDescent="0.2">
      <c r="A24" s="78"/>
      <c r="B24" s="112"/>
      <c r="C24" s="118"/>
      <c r="D24" s="119">
        <f t="shared" ref="D24:Q24" si="15">D22/D23</f>
        <v>0.95906577244381697</v>
      </c>
      <c r="E24" s="119">
        <f t="shared" si="15"/>
        <v>0.93659407303330511</v>
      </c>
      <c r="F24" s="120">
        <f t="shared" si="15"/>
        <v>0.9341611469484461</v>
      </c>
      <c r="G24" s="119">
        <f t="shared" si="15"/>
        <v>1.0349150980650257</v>
      </c>
      <c r="H24" s="119">
        <f t="shared" si="15"/>
        <v>0.84375263088265362</v>
      </c>
      <c r="I24" s="119">
        <f t="shared" si="15"/>
        <v>0.92718945107007633</v>
      </c>
      <c r="J24" s="119">
        <f t="shared" si="15"/>
        <v>0.84471804382169102</v>
      </c>
      <c r="K24" s="119">
        <f t="shared" si="15"/>
        <v>0.82300696630760661</v>
      </c>
      <c r="L24" s="119">
        <f t="shared" si="15"/>
        <v>0.81781796822708208</v>
      </c>
      <c r="M24" s="119">
        <f t="shared" si="15"/>
        <v>0.84106255146543052</v>
      </c>
      <c r="N24" s="119">
        <f t="shared" si="15"/>
        <v>0.84544481338341226</v>
      </c>
      <c r="O24" s="121">
        <f t="shared" si="15"/>
        <v>0.94865241482244633</v>
      </c>
      <c r="P24" s="122">
        <f t="shared" si="15"/>
        <v>0.89543284368166154</v>
      </c>
      <c r="Q24" s="123">
        <f t="shared" si="15"/>
        <v>0.89543284368166154</v>
      </c>
      <c r="R24" s="42"/>
      <c r="S24" s="119">
        <f>S22/S23</f>
        <v>0.93805760552052908</v>
      </c>
      <c r="T24" s="121">
        <f>T22/T23</f>
        <v>0.85288281748846184</v>
      </c>
      <c r="U24" s="76">
        <f>U22/U23</f>
        <v>0.89543284368166154</v>
      </c>
      <c r="V24" s="42"/>
      <c r="W24" s="42"/>
      <c r="X24" s="42"/>
      <c r="Y24" s="42"/>
      <c r="Z24" s="77"/>
    </row>
    <row r="25" spans="1:26" s="31" customFormat="1" ht="18" x14ac:dyDescent="0.2">
      <c r="A25" s="78"/>
      <c r="B25" s="102"/>
      <c r="C25" s="125" t="s">
        <v>29</v>
      </c>
      <c r="D25" s="104">
        <v>417474</v>
      </c>
      <c r="E25" s="104">
        <v>286829</v>
      </c>
      <c r="F25" s="104">
        <v>523690</v>
      </c>
      <c r="G25" s="104">
        <v>274958</v>
      </c>
      <c r="H25" s="104">
        <v>497567</v>
      </c>
      <c r="I25" s="104">
        <v>197911</v>
      </c>
      <c r="J25" s="104">
        <v>255208</v>
      </c>
      <c r="K25" s="104">
        <v>453852</v>
      </c>
      <c r="L25" s="104">
        <v>289735</v>
      </c>
      <c r="M25" s="104">
        <v>257541</v>
      </c>
      <c r="N25" s="104">
        <v>407819</v>
      </c>
      <c r="O25" s="106">
        <v>523431</v>
      </c>
      <c r="P25" s="126">
        <f>SUM(D25:O25)</f>
        <v>4386015</v>
      </c>
      <c r="Q25" s="127">
        <f>SUM(D25:O25)</f>
        <v>4386015</v>
      </c>
      <c r="R25" s="61"/>
      <c r="S25" s="128">
        <f>SUM(D25:I25)</f>
        <v>2198429</v>
      </c>
      <c r="T25" s="129">
        <f>SUM(J25:O25)</f>
        <v>2187586</v>
      </c>
      <c r="U25" s="140">
        <f>SUM(D25:O25)</f>
        <v>4386015</v>
      </c>
      <c r="V25" s="61"/>
      <c r="W25" s="61"/>
      <c r="X25" s="61"/>
      <c r="Y25" s="61"/>
      <c r="Z25" s="131">
        <f>S25+T25</f>
        <v>4386015</v>
      </c>
    </row>
    <row r="26" spans="1:26" ht="14.4" x14ac:dyDescent="0.2">
      <c r="A26" s="78"/>
      <c r="B26" s="112"/>
      <c r="C26" s="113"/>
      <c r="D26" s="114">
        <v>492768</v>
      </c>
      <c r="E26" s="114">
        <v>256373</v>
      </c>
      <c r="F26" s="114">
        <v>463789</v>
      </c>
      <c r="G26" s="114">
        <v>391643</v>
      </c>
      <c r="H26" s="114">
        <v>288944</v>
      </c>
      <c r="I26" s="114">
        <v>477565</v>
      </c>
      <c r="J26" s="114">
        <v>236192</v>
      </c>
      <c r="K26" s="114">
        <v>466365</v>
      </c>
      <c r="L26" s="114">
        <v>223449</v>
      </c>
      <c r="M26" s="114">
        <v>503085</v>
      </c>
      <c r="N26" s="114">
        <v>275252</v>
      </c>
      <c r="O26" s="115">
        <v>302089</v>
      </c>
      <c r="P26" s="116">
        <f>SUMPRODUCT(D26:O26,((D25:O25)&lt;&gt;"")*1)</f>
        <v>4377514</v>
      </c>
      <c r="Q26" s="117">
        <f>SUM(D26:O26)</f>
        <v>4377514</v>
      </c>
      <c r="R26" s="42"/>
      <c r="S26" s="68">
        <f>SUM(D26:I26)</f>
        <v>2371082</v>
      </c>
      <c r="T26" s="69">
        <f>SUM(J26:O26)</f>
        <v>2006432</v>
      </c>
      <c r="U26" s="116">
        <f>SUMPRODUCT(D26:O26,((D25:O25)&lt;&gt;"")*1)</f>
        <v>4377514</v>
      </c>
      <c r="V26" s="42"/>
      <c r="W26" s="42"/>
      <c r="X26" s="42"/>
      <c r="Y26" s="42"/>
      <c r="Z26" s="46">
        <f>S26+T26</f>
        <v>4377514</v>
      </c>
    </row>
    <row r="27" spans="1:26" ht="18" x14ac:dyDescent="0.2">
      <c r="A27" s="141"/>
      <c r="B27" s="142"/>
      <c r="C27" s="132"/>
      <c r="D27" s="133">
        <f t="shared" ref="D27:Q27" si="16">D25/D26</f>
        <v>0.84720192869666866</v>
      </c>
      <c r="E27" s="133">
        <f t="shared" si="16"/>
        <v>1.1187956610095446</v>
      </c>
      <c r="F27" s="133">
        <f t="shared" si="16"/>
        <v>1.1291557152066996</v>
      </c>
      <c r="G27" s="133">
        <f t="shared" si="16"/>
        <v>0.70206284805294616</v>
      </c>
      <c r="H27" s="133">
        <f t="shared" si="16"/>
        <v>1.7220187994905587</v>
      </c>
      <c r="I27" s="133">
        <f t="shared" si="16"/>
        <v>0.41441688565954371</v>
      </c>
      <c r="J27" s="133">
        <f t="shared" si="16"/>
        <v>1.0805107708982522</v>
      </c>
      <c r="K27" s="133">
        <f t="shared" si="16"/>
        <v>0.97316908430092308</v>
      </c>
      <c r="L27" s="133">
        <f t="shared" si="16"/>
        <v>1.2966493472783498</v>
      </c>
      <c r="M27" s="133">
        <f t="shared" si="16"/>
        <v>0.51192343242195648</v>
      </c>
      <c r="N27" s="133">
        <f t="shared" si="16"/>
        <v>1.4816204786886198</v>
      </c>
      <c r="O27" s="134">
        <f t="shared" si="16"/>
        <v>1.7327046002999116</v>
      </c>
      <c r="P27" s="135">
        <f t="shared" si="16"/>
        <v>1.0019419698029521</v>
      </c>
      <c r="Q27" s="136">
        <f t="shared" si="16"/>
        <v>1.0019419698029521</v>
      </c>
      <c r="R27" s="42"/>
      <c r="S27" s="133">
        <f>S25/S26</f>
        <v>0.92718387639060984</v>
      </c>
      <c r="T27" s="134">
        <f>T25/T26</f>
        <v>1.0902866381716401</v>
      </c>
      <c r="U27" s="137">
        <f>U25/U26</f>
        <v>1.0019419698029521</v>
      </c>
      <c r="V27" s="42"/>
      <c r="W27" s="42"/>
      <c r="X27" s="42"/>
      <c r="Y27" s="42"/>
      <c r="Z27" s="138"/>
    </row>
    <row r="28" spans="1:26" s="31" customFormat="1" ht="13.5" customHeight="1" x14ac:dyDescent="0.2">
      <c r="A28" s="143" t="s">
        <v>31</v>
      </c>
      <c r="B28" s="144"/>
      <c r="C28" s="144"/>
      <c r="D28" s="145">
        <f>D31+D43</f>
        <v>545404</v>
      </c>
      <c r="E28" s="145">
        <f t="shared" ref="E28:O28" si="17">E31+E43</f>
        <v>585583</v>
      </c>
      <c r="F28" s="146">
        <f t="shared" si="17"/>
        <v>629333</v>
      </c>
      <c r="G28" s="146">
        <f t="shared" si="17"/>
        <v>552374</v>
      </c>
      <c r="H28" s="109">
        <f>H31+H43</f>
        <v>435197</v>
      </c>
      <c r="I28" s="109">
        <f t="shared" si="17"/>
        <v>503096</v>
      </c>
      <c r="J28" s="109">
        <f t="shared" si="17"/>
        <v>540681</v>
      </c>
      <c r="K28" s="109">
        <f t="shared" si="17"/>
        <v>552535</v>
      </c>
      <c r="L28" s="109">
        <f t="shared" si="17"/>
        <v>475959</v>
      </c>
      <c r="M28" s="109">
        <f t="shared" si="17"/>
        <v>564571</v>
      </c>
      <c r="N28" s="109">
        <f t="shared" si="17"/>
        <v>572512</v>
      </c>
      <c r="O28" s="110">
        <f t="shared" si="17"/>
        <v>545328</v>
      </c>
      <c r="P28" s="107">
        <f>P31+P43</f>
        <v>6502573</v>
      </c>
      <c r="Q28" s="108">
        <f>Q31+Q43</f>
        <v>6502573</v>
      </c>
      <c r="R28" s="61"/>
      <c r="S28" s="109">
        <f t="shared" ref="S28:U29" si="18">S31+S43</f>
        <v>3250987</v>
      </c>
      <c r="T28" s="110">
        <f t="shared" si="18"/>
        <v>3251586</v>
      </c>
      <c r="U28" s="111">
        <f>U31+U43</f>
        <v>6502573</v>
      </c>
      <c r="V28" s="61"/>
      <c r="W28" s="61"/>
      <c r="X28" s="61"/>
      <c r="Y28" s="61"/>
      <c r="Z28" s="33">
        <f>Z31+Z43</f>
        <v>6502573</v>
      </c>
    </row>
    <row r="29" spans="1:26" ht="13.5" customHeight="1" x14ac:dyDescent="0.2">
      <c r="A29" s="147"/>
      <c r="B29" s="148"/>
      <c r="C29" s="148"/>
      <c r="D29" s="64">
        <f t="shared" ref="D29:P29" si="19">D32+D44</f>
        <v>544889</v>
      </c>
      <c r="E29" s="149">
        <f t="shared" si="19"/>
        <v>568972</v>
      </c>
      <c r="F29" s="149">
        <f t="shared" si="19"/>
        <v>570279</v>
      </c>
      <c r="G29" s="149">
        <f t="shared" si="19"/>
        <v>592642</v>
      </c>
      <c r="H29" s="149">
        <f t="shared" si="19"/>
        <v>531961</v>
      </c>
      <c r="I29" s="149">
        <f t="shared" si="19"/>
        <v>568221</v>
      </c>
      <c r="J29" s="149">
        <f t="shared" si="19"/>
        <v>617876</v>
      </c>
      <c r="K29" s="149">
        <f t="shared" si="19"/>
        <v>527596</v>
      </c>
      <c r="L29" s="149">
        <f t="shared" si="19"/>
        <v>560608</v>
      </c>
      <c r="M29" s="149">
        <f t="shared" si="19"/>
        <v>580907</v>
      </c>
      <c r="N29" s="149">
        <f t="shared" si="19"/>
        <v>590091</v>
      </c>
      <c r="O29" s="150">
        <f t="shared" si="19"/>
        <v>621672</v>
      </c>
      <c r="P29" s="66">
        <f t="shared" si="19"/>
        <v>6875714</v>
      </c>
      <c r="Q29" s="117">
        <f>Q32+Q44</f>
        <v>6875714</v>
      </c>
      <c r="R29" s="42"/>
      <c r="S29" s="68">
        <f t="shared" si="18"/>
        <v>3376964</v>
      </c>
      <c r="T29" s="69">
        <f t="shared" si="18"/>
        <v>3498750</v>
      </c>
      <c r="U29" s="70">
        <f t="shared" si="18"/>
        <v>6875714</v>
      </c>
      <c r="V29" s="42"/>
      <c r="W29" s="42"/>
      <c r="X29" s="42"/>
      <c r="Y29" s="42"/>
      <c r="Z29" s="46">
        <f>Z32+Z44</f>
        <v>6875714</v>
      </c>
    </row>
    <row r="30" spans="1:26" ht="13.5" customHeight="1" x14ac:dyDescent="0.2">
      <c r="A30" s="147"/>
      <c r="B30" s="148"/>
      <c r="C30" s="148"/>
      <c r="D30" s="72">
        <f t="shared" ref="D30:Q30" si="20">D28/D29</f>
        <v>1.0009451466261936</v>
      </c>
      <c r="E30" s="72">
        <f t="shared" si="20"/>
        <v>1.0291947582657845</v>
      </c>
      <c r="F30" s="72">
        <f t="shared" si="20"/>
        <v>1.1035528223904441</v>
      </c>
      <c r="G30" s="72">
        <f t="shared" si="20"/>
        <v>0.93205341504652051</v>
      </c>
      <c r="H30" s="72">
        <f t="shared" si="20"/>
        <v>0.81809944713992189</v>
      </c>
      <c r="I30" s="72">
        <f t="shared" si="20"/>
        <v>0.88538790365016429</v>
      </c>
      <c r="J30" s="72">
        <f t="shared" si="20"/>
        <v>0.87506392868471994</v>
      </c>
      <c r="K30" s="72">
        <f t="shared" si="20"/>
        <v>1.0472691225862212</v>
      </c>
      <c r="L30" s="72">
        <f t="shared" si="20"/>
        <v>0.84900500884753693</v>
      </c>
      <c r="M30" s="72">
        <f t="shared" si="20"/>
        <v>0.97187845903044723</v>
      </c>
      <c r="N30" s="72">
        <f t="shared" si="20"/>
        <v>0.97020967952400561</v>
      </c>
      <c r="O30" s="73">
        <f t="shared" si="20"/>
        <v>0.87719569161873145</v>
      </c>
      <c r="P30" s="74">
        <f t="shared" si="20"/>
        <v>0.94573058158032752</v>
      </c>
      <c r="Q30" s="136">
        <f t="shared" si="20"/>
        <v>0.94573058158032752</v>
      </c>
      <c r="R30" s="42"/>
      <c r="S30" s="72">
        <f>S28/S29</f>
        <v>0.96269519011751381</v>
      </c>
      <c r="T30" s="73">
        <f>T28/T29</f>
        <v>0.92935648445873531</v>
      </c>
      <c r="U30" s="76">
        <f>U28/U29</f>
        <v>0.94573058158032752</v>
      </c>
      <c r="V30" s="42"/>
      <c r="W30" s="42"/>
      <c r="X30" s="42"/>
      <c r="Y30" s="42"/>
      <c r="Z30" s="77"/>
    </row>
    <row r="31" spans="1:26" s="31" customFormat="1" ht="14.25" customHeight="1" x14ac:dyDescent="0.2">
      <c r="A31" s="78"/>
      <c r="B31" s="151" t="s">
        <v>32</v>
      </c>
      <c r="C31" s="152"/>
      <c r="D31" s="153">
        <f>D34+D37+D40</f>
        <v>151545</v>
      </c>
      <c r="E31" s="153">
        <f t="shared" ref="E31:Q31" si="21">E34+E37+E40</f>
        <v>162764</v>
      </c>
      <c r="F31" s="153">
        <f t="shared" si="21"/>
        <v>177398</v>
      </c>
      <c r="G31" s="153">
        <f t="shared" si="21"/>
        <v>165678</v>
      </c>
      <c r="H31" s="153">
        <f>H34+H37+H40</f>
        <v>113430</v>
      </c>
      <c r="I31" s="153">
        <f t="shared" si="21"/>
        <v>123129</v>
      </c>
      <c r="J31" s="153">
        <f t="shared" si="21"/>
        <v>148620</v>
      </c>
      <c r="K31" s="153">
        <f t="shared" si="21"/>
        <v>160623</v>
      </c>
      <c r="L31" s="153">
        <f t="shared" si="21"/>
        <v>140574</v>
      </c>
      <c r="M31" s="153">
        <f t="shared" si="21"/>
        <v>167776</v>
      </c>
      <c r="N31" s="153">
        <f t="shared" si="21"/>
        <v>178120</v>
      </c>
      <c r="O31" s="154">
        <f t="shared" si="21"/>
        <v>165644</v>
      </c>
      <c r="P31" s="155">
        <f>P34+P37+P40</f>
        <v>1855301</v>
      </c>
      <c r="Q31" s="156">
        <f t="shared" si="21"/>
        <v>1855301</v>
      </c>
      <c r="R31" s="61"/>
      <c r="S31" s="153">
        <f>S34+S37+S40</f>
        <v>893944</v>
      </c>
      <c r="T31" s="154">
        <f>T34+T37+T40</f>
        <v>961357</v>
      </c>
      <c r="U31" s="157">
        <f>U34+U37+U40</f>
        <v>1855301</v>
      </c>
      <c r="V31" s="61"/>
      <c r="W31" s="61"/>
      <c r="X31" s="61"/>
      <c r="Y31" s="61"/>
      <c r="Z31" s="86">
        <f>Z34+Z37+Z40</f>
        <v>1855301</v>
      </c>
    </row>
    <row r="32" spans="1:26" ht="14.25" customHeight="1" x14ac:dyDescent="0.2">
      <c r="A32" s="78"/>
      <c r="B32" s="158"/>
      <c r="C32" s="159"/>
      <c r="D32" s="160">
        <f>SUM(D35,D38,D41)</f>
        <v>135282</v>
      </c>
      <c r="E32" s="160">
        <f t="shared" ref="E32:Q32" si="22">SUM(E35,E38,E41)</f>
        <v>144111</v>
      </c>
      <c r="F32" s="160">
        <f t="shared" si="22"/>
        <v>146497</v>
      </c>
      <c r="G32" s="160">
        <f t="shared" si="22"/>
        <v>193206</v>
      </c>
      <c r="H32" s="160">
        <f t="shared" si="22"/>
        <v>170296</v>
      </c>
      <c r="I32" s="160">
        <f t="shared" si="22"/>
        <v>190053</v>
      </c>
      <c r="J32" s="160">
        <f t="shared" si="22"/>
        <v>202116</v>
      </c>
      <c r="K32" s="160">
        <f t="shared" si="22"/>
        <v>154362</v>
      </c>
      <c r="L32" s="160">
        <f t="shared" si="22"/>
        <v>175217</v>
      </c>
      <c r="M32" s="160">
        <f t="shared" si="22"/>
        <v>170676</v>
      </c>
      <c r="N32" s="160">
        <f t="shared" si="22"/>
        <v>176825</v>
      </c>
      <c r="O32" s="161">
        <f t="shared" si="22"/>
        <v>179070</v>
      </c>
      <c r="P32" s="162">
        <f t="shared" si="22"/>
        <v>2037711</v>
      </c>
      <c r="Q32" s="163">
        <f t="shared" si="22"/>
        <v>2037711</v>
      </c>
      <c r="R32" s="42"/>
      <c r="S32" s="164">
        <f>S35+S38+S41</f>
        <v>979445</v>
      </c>
      <c r="T32" s="165">
        <f>T35+T38+T41</f>
        <v>1058266</v>
      </c>
      <c r="U32" s="166">
        <f>SUM(U35,U38,U41)</f>
        <v>2037711</v>
      </c>
      <c r="V32" s="42"/>
      <c r="W32" s="42"/>
      <c r="X32" s="42"/>
      <c r="Y32" s="42"/>
      <c r="Z32" s="46">
        <f>Z35+Z38+Z41</f>
        <v>2037711</v>
      </c>
    </row>
    <row r="33" spans="1:26" ht="14.25" customHeight="1" x14ac:dyDescent="0.2">
      <c r="A33" s="78"/>
      <c r="B33" s="158"/>
      <c r="C33" s="159"/>
      <c r="D33" s="167">
        <f t="shared" ref="D33:Q33" si="23">D31/D32</f>
        <v>1.1202155497405419</v>
      </c>
      <c r="E33" s="167">
        <f t="shared" si="23"/>
        <v>1.1294349494486888</v>
      </c>
      <c r="F33" s="167">
        <f t="shared" si="23"/>
        <v>1.2109326470849233</v>
      </c>
      <c r="G33" s="167">
        <f t="shared" si="23"/>
        <v>0.85751995279649695</v>
      </c>
      <c r="H33" s="167">
        <f t="shared" si="23"/>
        <v>0.66607553906139894</v>
      </c>
      <c r="I33" s="167">
        <f t="shared" si="23"/>
        <v>0.64786664772458213</v>
      </c>
      <c r="J33" s="167">
        <f t="shared" si="23"/>
        <v>0.7353203111084724</v>
      </c>
      <c r="K33" s="167">
        <f t="shared" si="23"/>
        <v>1.0405605006413496</v>
      </c>
      <c r="L33" s="167">
        <f t="shared" si="23"/>
        <v>0.80228516639367187</v>
      </c>
      <c r="M33" s="167">
        <f t="shared" si="23"/>
        <v>0.98300874170943775</v>
      </c>
      <c r="N33" s="167">
        <f t="shared" si="23"/>
        <v>1.0073236250530184</v>
      </c>
      <c r="O33" s="168">
        <f t="shared" si="23"/>
        <v>0.92502373373541069</v>
      </c>
      <c r="P33" s="169">
        <f t="shared" si="23"/>
        <v>0.91048288987005521</v>
      </c>
      <c r="Q33" s="170">
        <f t="shared" si="23"/>
        <v>0.91048288987005521</v>
      </c>
      <c r="R33" s="42"/>
      <c r="S33" s="167">
        <f>S31/S32</f>
        <v>0.9127046439565264</v>
      </c>
      <c r="T33" s="168">
        <f>T31/T32</f>
        <v>0.90842661485864618</v>
      </c>
      <c r="U33" s="171">
        <f>U31/U32</f>
        <v>0.91048288987005521</v>
      </c>
      <c r="V33" s="42"/>
      <c r="W33" s="42"/>
      <c r="X33" s="42"/>
      <c r="Y33" s="42"/>
      <c r="Z33" s="101"/>
    </row>
    <row r="34" spans="1:26" s="31" customFormat="1" ht="14.25" customHeight="1" x14ac:dyDescent="0.2">
      <c r="A34" s="78"/>
      <c r="B34" s="172"/>
      <c r="C34" s="103" t="s">
        <v>28</v>
      </c>
      <c r="D34" s="173">
        <v>49640</v>
      </c>
      <c r="E34" s="173">
        <v>52140</v>
      </c>
      <c r="F34" s="173">
        <v>61060</v>
      </c>
      <c r="G34" s="173">
        <v>48680</v>
      </c>
      <c r="H34" s="173">
        <v>26800</v>
      </c>
      <c r="I34" s="173">
        <v>37500</v>
      </c>
      <c r="J34" s="173">
        <v>32120</v>
      </c>
      <c r="K34" s="173">
        <v>44900</v>
      </c>
      <c r="L34" s="173">
        <v>49420</v>
      </c>
      <c r="M34" s="173">
        <v>58260</v>
      </c>
      <c r="N34" s="173">
        <v>57840</v>
      </c>
      <c r="O34" s="174">
        <v>61740</v>
      </c>
      <c r="P34" s="107">
        <f>SUM(D34:O34)</f>
        <v>580100</v>
      </c>
      <c r="Q34" s="108">
        <f>SUM(D34:O34)</f>
        <v>580100</v>
      </c>
      <c r="R34" s="61"/>
      <c r="S34" s="109">
        <f>SUM(D34:I34)</f>
        <v>275820</v>
      </c>
      <c r="T34" s="110">
        <f>SUM(J34:O34)</f>
        <v>304280</v>
      </c>
      <c r="U34" s="111">
        <f>SUM(D34:O34)</f>
        <v>580100</v>
      </c>
      <c r="V34" s="61"/>
      <c r="W34" s="61"/>
      <c r="X34" s="61"/>
      <c r="Y34" s="61"/>
      <c r="Z34" s="33">
        <f>S34+T34</f>
        <v>580100</v>
      </c>
    </row>
    <row r="35" spans="1:26" ht="14.25" customHeight="1" x14ac:dyDescent="0.2">
      <c r="A35" s="78"/>
      <c r="B35" s="172"/>
      <c r="C35" s="125"/>
      <c r="D35" s="114">
        <v>32900</v>
      </c>
      <c r="E35" s="114">
        <v>38080</v>
      </c>
      <c r="F35" s="114">
        <v>35080</v>
      </c>
      <c r="G35" s="114">
        <v>63260</v>
      </c>
      <c r="H35" s="114">
        <v>47920</v>
      </c>
      <c r="I35" s="114">
        <v>53740</v>
      </c>
      <c r="J35" s="114">
        <v>66080</v>
      </c>
      <c r="K35" s="114">
        <v>45940</v>
      </c>
      <c r="L35" s="114">
        <v>56280</v>
      </c>
      <c r="M35" s="114">
        <v>57000</v>
      </c>
      <c r="N35" s="114">
        <v>53400</v>
      </c>
      <c r="O35" s="115">
        <v>62480</v>
      </c>
      <c r="P35" s="116">
        <f>SUMPRODUCT(D35:O35,((D34:O34)&lt;&gt;"")*1)</f>
        <v>612160</v>
      </c>
      <c r="Q35" s="117">
        <f>SUM(D35:O35)</f>
        <v>612160</v>
      </c>
      <c r="R35" s="42"/>
      <c r="S35" s="68">
        <f>SUM(D35:I35)</f>
        <v>270980</v>
      </c>
      <c r="T35" s="69">
        <f>SUM(J35:O35)</f>
        <v>341180</v>
      </c>
      <c r="U35" s="116">
        <f>SUMPRODUCT(D35:O35,((D34:O34)&lt;&gt;"")*1)</f>
        <v>612160</v>
      </c>
      <c r="V35" s="42"/>
      <c r="W35" s="42"/>
      <c r="X35" s="42"/>
      <c r="Y35" s="42"/>
      <c r="Z35" s="46">
        <f>S35+T35</f>
        <v>612160</v>
      </c>
    </row>
    <row r="36" spans="1:26" ht="14.25" customHeight="1" x14ac:dyDescent="0.2">
      <c r="A36" s="78"/>
      <c r="B36" s="172"/>
      <c r="C36" s="125"/>
      <c r="D36" s="119">
        <f t="shared" ref="D36:Q36" si="24">D34/D35</f>
        <v>1.5088145896656535</v>
      </c>
      <c r="E36" s="119">
        <f t="shared" si="24"/>
        <v>1.3692226890756303</v>
      </c>
      <c r="F36" s="120">
        <f t="shared" si="24"/>
        <v>1.7405929304446979</v>
      </c>
      <c r="G36" s="119">
        <f t="shared" si="24"/>
        <v>0.76952260512171988</v>
      </c>
      <c r="H36" s="119">
        <f t="shared" si="24"/>
        <v>0.55926544240400666</v>
      </c>
      <c r="I36" s="119">
        <f t="shared" si="24"/>
        <v>0.69780424264979535</v>
      </c>
      <c r="J36" s="119">
        <f t="shared" si="24"/>
        <v>0.48607748184019373</v>
      </c>
      <c r="K36" s="119">
        <f t="shared" si="24"/>
        <v>0.97736177622986509</v>
      </c>
      <c r="L36" s="119">
        <f t="shared" si="24"/>
        <v>0.87810945273631846</v>
      </c>
      <c r="M36" s="119">
        <f t="shared" si="24"/>
        <v>1.0221052631578946</v>
      </c>
      <c r="N36" s="119">
        <f t="shared" si="24"/>
        <v>1.0831460674157303</v>
      </c>
      <c r="O36" s="121">
        <f t="shared" si="24"/>
        <v>0.98815620998719589</v>
      </c>
      <c r="P36" s="74">
        <f t="shared" si="24"/>
        <v>0.94762807109252478</v>
      </c>
      <c r="Q36" s="75">
        <f t="shared" si="24"/>
        <v>0.94762807109252478</v>
      </c>
      <c r="R36" s="42"/>
      <c r="S36" s="72">
        <f>S34/S35</f>
        <v>1.0178610967599084</v>
      </c>
      <c r="T36" s="121">
        <f>T34/T35</f>
        <v>0.89184594642124393</v>
      </c>
      <c r="U36" s="124">
        <f>U34/U35</f>
        <v>0.94762807109252478</v>
      </c>
      <c r="V36" s="42"/>
      <c r="W36" s="42"/>
      <c r="X36" s="42"/>
      <c r="Y36" s="42"/>
      <c r="Z36" s="77"/>
    </row>
    <row r="37" spans="1:26" s="31" customFormat="1" ht="14.25" customHeight="1" x14ac:dyDescent="0.2">
      <c r="A37" s="78"/>
      <c r="B37" s="172"/>
      <c r="C37" s="175" t="s">
        <v>29</v>
      </c>
      <c r="D37" s="173">
        <v>96015</v>
      </c>
      <c r="E37" s="173">
        <v>99424</v>
      </c>
      <c r="F37" s="173">
        <v>111158</v>
      </c>
      <c r="G37" s="173">
        <v>116163</v>
      </c>
      <c r="H37" s="173">
        <v>86630</v>
      </c>
      <c r="I37" s="173">
        <v>85629</v>
      </c>
      <c r="J37" s="173">
        <v>102920</v>
      </c>
      <c r="K37" s="173">
        <v>91478</v>
      </c>
      <c r="L37" s="173">
        <v>83024</v>
      </c>
      <c r="M37" s="173">
        <v>94781</v>
      </c>
      <c r="N37" s="173">
        <v>97475</v>
      </c>
      <c r="O37" s="174">
        <v>93679</v>
      </c>
      <c r="P37" s="176">
        <f>SUM(D37:O37)</f>
        <v>1158376</v>
      </c>
      <c r="Q37" s="177">
        <f>SUM(D37:O37)</f>
        <v>1158376</v>
      </c>
      <c r="R37" s="61"/>
      <c r="S37" s="178">
        <f>SUM(D37:I37)</f>
        <v>595019</v>
      </c>
      <c r="T37" s="179">
        <f>SUM(J37:O37)</f>
        <v>563357</v>
      </c>
      <c r="U37" s="130">
        <f>SUM(D37:O37)</f>
        <v>1158376</v>
      </c>
      <c r="V37" s="61"/>
      <c r="W37" s="61"/>
      <c r="X37" s="61"/>
      <c r="Y37" s="61"/>
      <c r="Z37" s="131">
        <f>S37+T37</f>
        <v>1158376</v>
      </c>
    </row>
    <row r="38" spans="1:26" ht="14.25" customHeight="1" x14ac:dyDescent="0.2">
      <c r="A38" s="78"/>
      <c r="B38" s="172"/>
      <c r="C38" s="125"/>
      <c r="D38" s="114">
        <v>94242</v>
      </c>
      <c r="E38" s="114">
        <v>85641</v>
      </c>
      <c r="F38" s="114">
        <v>94487</v>
      </c>
      <c r="G38" s="114">
        <v>114091</v>
      </c>
      <c r="H38" s="114">
        <v>104546</v>
      </c>
      <c r="I38" s="114">
        <v>122423</v>
      </c>
      <c r="J38" s="114">
        <v>123681</v>
      </c>
      <c r="K38" s="114">
        <v>95947</v>
      </c>
      <c r="L38" s="114">
        <v>107467</v>
      </c>
      <c r="M38" s="114">
        <v>101856</v>
      </c>
      <c r="N38" s="114">
        <v>111605</v>
      </c>
      <c r="O38" s="115">
        <v>108075</v>
      </c>
      <c r="P38" s="116">
        <f>SUMPRODUCT(D38:O38,((D37:O37)&lt;&gt;"")*1)</f>
        <v>1264061</v>
      </c>
      <c r="Q38" s="117">
        <f>SUM(D38:O38)</f>
        <v>1264061</v>
      </c>
      <c r="R38" s="42"/>
      <c r="S38" s="180">
        <f>SUM(D38:I38)</f>
        <v>615430</v>
      </c>
      <c r="T38" s="181">
        <f>SUM(J38:O38)</f>
        <v>648631</v>
      </c>
      <c r="U38" s="116">
        <f>SUMPRODUCT(D38:O38,((D37:O37)&lt;&gt;"")*1)</f>
        <v>1264061</v>
      </c>
      <c r="V38" s="42"/>
      <c r="W38" s="42"/>
      <c r="X38" s="42"/>
      <c r="Y38" s="42"/>
      <c r="Z38" s="46">
        <f>S38+T38</f>
        <v>1264061</v>
      </c>
    </row>
    <row r="39" spans="1:26" ht="14.25" customHeight="1" x14ac:dyDescent="0.2">
      <c r="A39" s="78"/>
      <c r="B39" s="172"/>
      <c r="C39" s="182"/>
      <c r="D39" s="119">
        <f t="shared" ref="D39:Q39" si="25">D37/D38</f>
        <v>1.0188132679696951</v>
      </c>
      <c r="E39" s="119">
        <f t="shared" si="25"/>
        <v>1.1609392697422962</v>
      </c>
      <c r="F39" s="120">
        <f t="shared" si="25"/>
        <v>1.176436970165208</v>
      </c>
      <c r="G39" s="119">
        <f t="shared" si="25"/>
        <v>1.0181609417044288</v>
      </c>
      <c r="H39" s="119">
        <f t="shared" si="25"/>
        <v>0.82863045931934265</v>
      </c>
      <c r="I39" s="119">
        <f t="shared" si="25"/>
        <v>0.69945190037819693</v>
      </c>
      <c r="J39" s="119">
        <f t="shared" si="25"/>
        <v>0.83214074918540437</v>
      </c>
      <c r="K39" s="119">
        <f t="shared" si="25"/>
        <v>0.95342220184059945</v>
      </c>
      <c r="L39" s="119">
        <f t="shared" si="25"/>
        <v>0.77255343500795592</v>
      </c>
      <c r="M39" s="119">
        <f t="shared" si="25"/>
        <v>0.93053919258561102</v>
      </c>
      <c r="N39" s="119">
        <f t="shared" si="25"/>
        <v>0.87339276914116748</v>
      </c>
      <c r="O39" s="121">
        <f t="shared" si="25"/>
        <v>0.8667962063381911</v>
      </c>
      <c r="P39" s="122">
        <f t="shared" si="25"/>
        <v>0.91639248422346709</v>
      </c>
      <c r="Q39" s="123">
        <f t="shared" si="25"/>
        <v>0.91639248422346709</v>
      </c>
      <c r="R39" s="42"/>
      <c r="S39" s="119">
        <f>S37/S38</f>
        <v>0.96683457095039238</v>
      </c>
      <c r="T39" s="121">
        <f>T37/T38</f>
        <v>0.86853233965074128</v>
      </c>
      <c r="U39" s="76">
        <f>U37/U38</f>
        <v>0.91639248422346709</v>
      </c>
      <c r="V39" s="42"/>
      <c r="W39" s="42"/>
      <c r="X39" s="42"/>
      <c r="Y39" s="42"/>
      <c r="Z39" s="138"/>
    </row>
    <row r="40" spans="1:26" s="31" customFormat="1" ht="14.25" customHeight="1" x14ac:dyDescent="0.2">
      <c r="A40" s="78"/>
      <c r="B40" s="172"/>
      <c r="C40" s="125" t="s">
        <v>33</v>
      </c>
      <c r="D40" s="173">
        <v>5890</v>
      </c>
      <c r="E40" s="173">
        <v>11200</v>
      </c>
      <c r="F40" s="173">
        <v>5180</v>
      </c>
      <c r="G40" s="173">
        <v>835</v>
      </c>
      <c r="H40" s="173">
        <v>0</v>
      </c>
      <c r="I40" s="173">
        <v>0</v>
      </c>
      <c r="J40" s="173">
        <v>13580</v>
      </c>
      <c r="K40" s="173">
        <v>24245</v>
      </c>
      <c r="L40" s="173">
        <v>8130</v>
      </c>
      <c r="M40" s="173">
        <v>14735</v>
      </c>
      <c r="N40" s="173">
        <v>22805</v>
      </c>
      <c r="O40" s="174">
        <v>10225</v>
      </c>
      <c r="P40" s="126">
        <f>SUM(D40:O40)</f>
        <v>116825</v>
      </c>
      <c r="Q40" s="127">
        <f>SUM(D40:O40)</f>
        <v>116825</v>
      </c>
      <c r="R40" s="61"/>
      <c r="S40" s="128">
        <f>SUM(D40:I40)</f>
        <v>23105</v>
      </c>
      <c r="T40" s="129">
        <f>SUM(J40:O40)</f>
        <v>93720</v>
      </c>
      <c r="U40" s="140">
        <f>SUM(D40:O40)</f>
        <v>116825</v>
      </c>
      <c r="V40" s="61"/>
      <c r="W40" s="61"/>
      <c r="X40" s="61"/>
      <c r="Y40" s="61"/>
      <c r="Z40" s="183">
        <f>S40+T40</f>
        <v>116825</v>
      </c>
    </row>
    <row r="41" spans="1:26" ht="14.25" customHeight="1" x14ac:dyDescent="0.2">
      <c r="A41" s="78"/>
      <c r="B41" s="172"/>
      <c r="C41" s="125"/>
      <c r="D41" s="114">
        <v>8140</v>
      </c>
      <c r="E41" s="114">
        <v>20390</v>
      </c>
      <c r="F41" s="114">
        <v>16930</v>
      </c>
      <c r="G41" s="114">
        <v>15855</v>
      </c>
      <c r="H41" s="114">
        <v>17830</v>
      </c>
      <c r="I41" s="114">
        <v>13890</v>
      </c>
      <c r="J41" s="114">
        <v>12355</v>
      </c>
      <c r="K41" s="114">
        <v>12475</v>
      </c>
      <c r="L41" s="114">
        <v>11470</v>
      </c>
      <c r="M41" s="114">
        <v>11820</v>
      </c>
      <c r="N41" s="114">
        <v>11820</v>
      </c>
      <c r="O41" s="115">
        <v>8515</v>
      </c>
      <c r="P41" s="116">
        <f>SUMPRODUCT(D41:O41,((D40:O40)&lt;&gt;"")*1)</f>
        <v>161490</v>
      </c>
      <c r="Q41" s="117">
        <f>SUM(D41:O41)</f>
        <v>161490</v>
      </c>
      <c r="R41" s="42"/>
      <c r="S41" s="180">
        <f>SUM(D41:I41)</f>
        <v>93035</v>
      </c>
      <c r="T41" s="181">
        <f>SUM(J41:O41)</f>
        <v>68455</v>
      </c>
      <c r="U41" s="116">
        <f>SUMPRODUCT(D41:O41,((D40:O40)&lt;&gt;"")*1)</f>
        <v>161490</v>
      </c>
      <c r="V41" s="42"/>
      <c r="W41" s="42"/>
      <c r="X41" s="42"/>
      <c r="Y41" s="42"/>
      <c r="Z41" s="46">
        <f>S41+T41</f>
        <v>161490</v>
      </c>
    </row>
    <row r="42" spans="1:26" ht="14.25" customHeight="1" x14ac:dyDescent="0.2">
      <c r="A42" s="78"/>
      <c r="B42" s="184"/>
      <c r="C42" s="185"/>
      <c r="D42" s="133">
        <f t="shared" ref="D42:Q42" si="26">D40/D41</f>
        <v>0.7235872235872236</v>
      </c>
      <c r="E42" s="133">
        <f t="shared" si="26"/>
        <v>0.54928886709171165</v>
      </c>
      <c r="F42" s="133">
        <f t="shared" si="26"/>
        <v>0.30596574128765502</v>
      </c>
      <c r="G42" s="133">
        <f t="shared" si="26"/>
        <v>5.2664774519079152E-2</v>
      </c>
      <c r="H42" s="133">
        <f t="shared" si="26"/>
        <v>0</v>
      </c>
      <c r="I42" s="133">
        <f t="shared" si="26"/>
        <v>0</v>
      </c>
      <c r="J42" s="133">
        <f t="shared" si="26"/>
        <v>1.0991501416430596</v>
      </c>
      <c r="K42" s="133">
        <f t="shared" si="26"/>
        <v>1.9434869739478957</v>
      </c>
      <c r="L42" s="133">
        <f t="shared" si="26"/>
        <v>0.7088055797733217</v>
      </c>
      <c r="M42" s="133">
        <f t="shared" si="26"/>
        <v>1.2466159052453469</v>
      </c>
      <c r="N42" s="133">
        <f t="shared" si="26"/>
        <v>1.9293570219966159</v>
      </c>
      <c r="O42" s="134">
        <f t="shared" si="26"/>
        <v>1.2008220786846742</v>
      </c>
      <c r="P42" s="135">
        <f t="shared" si="26"/>
        <v>0.7234194067744133</v>
      </c>
      <c r="Q42" s="136">
        <f t="shared" si="26"/>
        <v>0.7234194067744133</v>
      </c>
      <c r="R42" s="42"/>
      <c r="S42" s="133">
        <f>S40/S41</f>
        <v>0.24834739614123716</v>
      </c>
      <c r="T42" s="134">
        <f>T40/T41</f>
        <v>1.3690745745380177</v>
      </c>
      <c r="U42" s="137">
        <f>U40/U41</f>
        <v>0.7234194067744133</v>
      </c>
      <c r="V42" s="42"/>
      <c r="W42" s="42"/>
      <c r="X42" s="42"/>
      <c r="Y42" s="42"/>
      <c r="Z42" s="101"/>
    </row>
    <row r="43" spans="1:26" s="31" customFormat="1" ht="14.25" customHeight="1" x14ac:dyDescent="0.2">
      <c r="A43" s="78"/>
      <c r="B43" s="158" t="s">
        <v>34</v>
      </c>
      <c r="C43" s="159"/>
      <c r="D43" s="186">
        <f>D46+D49+D52</f>
        <v>393859</v>
      </c>
      <c r="E43" s="186">
        <f t="shared" ref="E43:Q43" si="27">E46+E49+E52</f>
        <v>422819</v>
      </c>
      <c r="F43" s="186">
        <f t="shared" si="27"/>
        <v>451935</v>
      </c>
      <c r="G43" s="186">
        <f t="shared" si="27"/>
        <v>386696</v>
      </c>
      <c r="H43" s="186">
        <f>H46+H49+H52</f>
        <v>321767</v>
      </c>
      <c r="I43" s="186">
        <f t="shared" si="27"/>
        <v>379967</v>
      </c>
      <c r="J43" s="186">
        <f t="shared" si="27"/>
        <v>392061</v>
      </c>
      <c r="K43" s="186">
        <f t="shared" si="27"/>
        <v>391912</v>
      </c>
      <c r="L43" s="186">
        <f t="shared" si="27"/>
        <v>335385</v>
      </c>
      <c r="M43" s="186">
        <f t="shared" si="27"/>
        <v>396795</v>
      </c>
      <c r="N43" s="186">
        <f t="shared" si="27"/>
        <v>394392</v>
      </c>
      <c r="O43" s="187">
        <f t="shared" si="27"/>
        <v>379684</v>
      </c>
      <c r="P43" s="188">
        <f t="shared" si="27"/>
        <v>4647272</v>
      </c>
      <c r="Q43" s="189">
        <f t="shared" si="27"/>
        <v>4647272</v>
      </c>
      <c r="R43" s="61"/>
      <c r="S43" s="186">
        <f t="shared" ref="S43:U44" si="28">S46+S49+S52</f>
        <v>2357043</v>
      </c>
      <c r="T43" s="187">
        <f t="shared" si="28"/>
        <v>2290229</v>
      </c>
      <c r="U43" s="190">
        <f t="shared" si="28"/>
        <v>4647272</v>
      </c>
      <c r="V43" s="61"/>
      <c r="W43" s="61"/>
      <c r="X43" s="61"/>
      <c r="Y43" s="61"/>
      <c r="Z43" s="63">
        <f>Z46+Z49+Z52</f>
        <v>4647272</v>
      </c>
    </row>
    <row r="44" spans="1:26" ht="14.25" customHeight="1" x14ac:dyDescent="0.2">
      <c r="A44" s="78"/>
      <c r="B44" s="158"/>
      <c r="C44" s="159"/>
      <c r="D44" s="160">
        <f>SUM(D47,D50,D53)</f>
        <v>409607</v>
      </c>
      <c r="E44" s="160">
        <f t="shared" ref="E44:Q44" si="29">SUM(E47,E50,E53)</f>
        <v>424861</v>
      </c>
      <c r="F44" s="160">
        <f t="shared" si="29"/>
        <v>423782</v>
      </c>
      <c r="G44" s="160">
        <f t="shared" si="29"/>
        <v>399436</v>
      </c>
      <c r="H44" s="160">
        <f t="shared" si="29"/>
        <v>361665</v>
      </c>
      <c r="I44" s="160">
        <f t="shared" si="29"/>
        <v>378168</v>
      </c>
      <c r="J44" s="160">
        <f t="shared" si="29"/>
        <v>415760</v>
      </c>
      <c r="K44" s="160">
        <f t="shared" si="29"/>
        <v>373234</v>
      </c>
      <c r="L44" s="160">
        <f t="shared" si="29"/>
        <v>385391</v>
      </c>
      <c r="M44" s="160">
        <f t="shared" si="29"/>
        <v>410231</v>
      </c>
      <c r="N44" s="160">
        <f t="shared" si="29"/>
        <v>413266</v>
      </c>
      <c r="O44" s="161">
        <f t="shared" si="29"/>
        <v>442602</v>
      </c>
      <c r="P44" s="162">
        <f t="shared" si="29"/>
        <v>4838003</v>
      </c>
      <c r="Q44" s="163">
        <f t="shared" si="29"/>
        <v>4838003</v>
      </c>
      <c r="R44" s="42"/>
      <c r="S44" s="164">
        <f t="shared" si="28"/>
        <v>2397519</v>
      </c>
      <c r="T44" s="165">
        <f t="shared" si="28"/>
        <v>2440484</v>
      </c>
      <c r="U44" s="166">
        <f>SUM(U47,U50,U53)</f>
        <v>4838003</v>
      </c>
      <c r="V44" s="42"/>
      <c r="W44" s="42"/>
      <c r="X44" s="42"/>
      <c r="Y44" s="42"/>
      <c r="Z44" s="46">
        <f>Z47+Z50+Z53</f>
        <v>4838003</v>
      </c>
    </row>
    <row r="45" spans="1:26" ht="14.25" customHeight="1" x14ac:dyDescent="0.2">
      <c r="A45" s="78"/>
      <c r="B45" s="158"/>
      <c r="C45" s="159"/>
      <c r="D45" s="167">
        <f t="shared" ref="D45:Q45" si="30">D43/D44</f>
        <v>0.96155339142153329</v>
      </c>
      <c r="E45" s="167">
        <f t="shared" si="30"/>
        <v>0.99519372218207836</v>
      </c>
      <c r="F45" s="167">
        <f t="shared" si="30"/>
        <v>1.0664327413623043</v>
      </c>
      <c r="G45" s="167">
        <f t="shared" si="30"/>
        <v>0.9681050280896063</v>
      </c>
      <c r="H45" s="167">
        <f t="shared" si="30"/>
        <v>0.88968244093290749</v>
      </c>
      <c r="I45" s="167">
        <f t="shared" si="30"/>
        <v>1.0047571449726047</v>
      </c>
      <c r="J45" s="167">
        <f t="shared" si="30"/>
        <v>0.9429983644410237</v>
      </c>
      <c r="K45" s="167">
        <f t="shared" si="30"/>
        <v>1.0500436723342461</v>
      </c>
      <c r="L45" s="167">
        <f t="shared" si="30"/>
        <v>0.87024606179179065</v>
      </c>
      <c r="M45" s="167">
        <f t="shared" si="30"/>
        <v>0.96724772140574455</v>
      </c>
      <c r="N45" s="167">
        <f t="shared" si="30"/>
        <v>0.95432965692798344</v>
      </c>
      <c r="O45" s="168">
        <f t="shared" si="30"/>
        <v>0.85784519726526309</v>
      </c>
      <c r="P45" s="169">
        <f t="shared" si="30"/>
        <v>0.96057650232957692</v>
      </c>
      <c r="Q45" s="170">
        <f t="shared" si="30"/>
        <v>0.96057650232957692</v>
      </c>
      <c r="R45" s="42"/>
      <c r="S45" s="167">
        <f>S43/S44</f>
        <v>0.98311754776500204</v>
      </c>
      <c r="T45" s="168">
        <f>T43/T44</f>
        <v>0.938432294577633</v>
      </c>
      <c r="U45" s="171">
        <f>U43/U44</f>
        <v>0.96057650232957692</v>
      </c>
      <c r="V45" s="42"/>
      <c r="W45" s="42"/>
      <c r="X45" s="42"/>
      <c r="Y45" s="42"/>
      <c r="Z45" s="101"/>
    </row>
    <row r="46" spans="1:26" s="31" customFormat="1" ht="14.25" customHeight="1" x14ac:dyDescent="0.2">
      <c r="A46" s="78"/>
      <c r="B46" s="172"/>
      <c r="C46" s="103" t="s">
        <v>28</v>
      </c>
      <c r="D46" s="191">
        <v>9758</v>
      </c>
      <c r="E46" s="191">
        <v>16952</v>
      </c>
      <c r="F46" s="191">
        <v>16791</v>
      </c>
      <c r="G46" s="191">
        <v>15077</v>
      </c>
      <c r="H46" s="191">
        <v>13667</v>
      </c>
      <c r="I46" s="191">
        <v>15067</v>
      </c>
      <c r="J46" s="191">
        <v>13286</v>
      </c>
      <c r="K46" s="191">
        <v>15250</v>
      </c>
      <c r="L46" s="191">
        <v>16620</v>
      </c>
      <c r="M46" s="191">
        <v>19255</v>
      </c>
      <c r="N46" s="191">
        <v>19329</v>
      </c>
      <c r="O46" s="192">
        <v>17656</v>
      </c>
      <c r="P46" s="107">
        <f>SUM(D46:O46)</f>
        <v>188708</v>
      </c>
      <c r="Q46" s="108">
        <f>SUM(D46:O46)</f>
        <v>188708</v>
      </c>
      <c r="R46" s="61"/>
      <c r="S46" s="109">
        <f>SUM(D46:I46)</f>
        <v>87312</v>
      </c>
      <c r="T46" s="110">
        <f>SUM(J46:O46)</f>
        <v>101396</v>
      </c>
      <c r="U46" s="111">
        <f>SUM(D46:O46)</f>
        <v>188708</v>
      </c>
      <c r="V46" s="61"/>
      <c r="W46" s="61"/>
      <c r="X46" s="61"/>
      <c r="Y46" s="61"/>
      <c r="Z46" s="33">
        <f>S46+T46</f>
        <v>188708</v>
      </c>
    </row>
    <row r="47" spans="1:26" ht="14.25" customHeight="1" x14ac:dyDescent="0.2">
      <c r="A47" s="78"/>
      <c r="B47" s="172"/>
      <c r="C47" s="125"/>
      <c r="D47" s="114">
        <v>16241</v>
      </c>
      <c r="E47" s="114">
        <v>8018</v>
      </c>
      <c r="F47" s="114">
        <v>11441</v>
      </c>
      <c r="G47" s="193">
        <v>13572</v>
      </c>
      <c r="H47" s="193">
        <v>11679</v>
      </c>
      <c r="I47" s="193">
        <v>10369</v>
      </c>
      <c r="J47" s="193">
        <v>10868</v>
      </c>
      <c r="K47" s="193">
        <v>12453</v>
      </c>
      <c r="L47" s="193">
        <v>11872</v>
      </c>
      <c r="M47" s="193">
        <v>11328</v>
      </c>
      <c r="N47" s="193">
        <v>9563</v>
      </c>
      <c r="O47" s="115">
        <v>9801</v>
      </c>
      <c r="P47" s="116">
        <f>SUMPRODUCT(D47:O47,((D46:O46)&lt;&gt;"")*1)</f>
        <v>137205</v>
      </c>
      <c r="Q47" s="117">
        <f>SUM(D47:O47)</f>
        <v>137205</v>
      </c>
      <c r="R47" s="42"/>
      <c r="S47" s="68">
        <f>SUM(D47:I47)</f>
        <v>71320</v>
      </c>
      <c r="T47" s="69">
        <f>SUM(J47:O47)</f>
        <v>65885</v>
      </c>
      <c r="U47" s="116">
        <f>SUMPRODUCT(D47:O47,((D46:O46)&lt;&gt;"")*1)</f>
        <v>137205</v>
      </c>
      <c r="V47" s="42"/>
      <c r="W47" s="42"/>
      <c r="X47" s="42"/>
      <c r="Y47" s="42"/>
      <c r="Z47" s="46">
        <f>S47+T47</f>
        <v>137205</v>
      </c>
    </row>
    <row r="48" spans="1:26" ht="14.25" customHeight="1" x14ac:dyDescent="0.2">
      <c r="A48" s="78"/>
      <c r="B48" s="172"/>
      <c r="C48" s="125"/>
      <c r="D48" s="72">
        <f t="shared" ref="D48:Q48" si="31">D46/D47</f>
        <v>0.60082507234776183</v>
      </c>
      <c r="E48" s="72">
        <f t="shared" si="31"/>
        <v>2.1142429533549514</v>
      </c>
      <c r="F48" s="194">
        <f t="shared" si="31"/>
        <v>1.4676164670920373</v>
      </c>
      <c r="G48" s="194">
        <f t="shared" si="31"/>
        <v>1.1108900677866196</v>
      </c>
      <c r="H48" s="194">
        <f t="shared" si="31"/>
        <v>1.1702200530867368</v>
      </c>
      <c r="I48" s="194">
        <f t="shared" si="31"/>
        <v>1.4530813000289324</v>
      </c>
      <c r="J48" s="194">
        <f t="shared" si="31"/>
        <v>1.2224880382775121</v>
      </c>
      <c r="K48" s="194">
        <f t="shared" si="31"/>
        <v>1.2246045129687626</v>
      </c>
      <c r="L48" s="194">
        <f t="shared" si="31"/>
        <v>1.399932614555256</v>
      </c>
      <c r="M48" s="194">
        <f t="shared" si="31"/>
        <v>1.6997704802259888</v>
      </c>
      <c r="N48" s="194">
        <f t="shared" si="31"/>
        <v>2.0212276482275437</v>
      </c>
      <c r="O48" s="73">
        <f t="shared" si="31"/>
        <v>1.801448831751862</v>
      </c>
      <c r="P48" s="74">
        <f t="shared" si="31"/>
        <v>1.3753726176159762</v>
      </c>
      <c r="Q48" s="75">
        <f t="shared" si="31"/>
        <v>1.3753726176159762</v>
      </c>
      <c r="R48" s="42"/>
      <c r="S48" s="72">
        <f>S46/S47</f>
        <v>1.2242288278182838</v>
      </c>
      <c r="T48" s="73">
        <f>T46/T47</f>
        <v>1.5389845943689762</v>
      </c>
      <c r="U48" s="76">
        <f>U46/U47</f>
        <v>1.3753726176159762</v>
      </c>
      <c r="V48" s="42"/>
      <c r="W48" s="42"/>
      <c r="X48" s="42"/>
      <c r="Y48" s="42"/>
      <c r="Z48" s="77"/>
    </row>
    <row r="49" spans="1:26" s="31" customFormat="1" ht="14.25" customHeight="1" x14ac:dyDescent="0.2">
      <c r="A49" s="78"/>
      <c r="B49" s="172"/>
      <c r="C49" s="175" t="s">
        <v>29</v>
      </c>
      <c r="D49" s="195">
        <v>377451</v>
      </c>
      <c r="E49" s="195">
        <v>392942</v>
      </c>
      <c r="F49" s="195">
        <v>429179</v>
      </c>
      <c r="G49" s="195">
        <v>370584</v>
      </c>
      <c r="H49" s="195">
        <v>308100</v>
      </c>
      <c r="I49" s="195">
        <v>364900</v>
      </c>
      <c r="J49" s="195">
        <v>367630</v>
      </c>
      <c r="K49" s="195">
        <v>353862</v>
      </c>
      <c r="L49" s="195">
        <v>311725</v>
      </c>
      <c r="M49" s="195">
        <v>362035</v>
      </c>
      <c r="N49" s="195">
        <v>349963</v>
      </c>
      <c r="O49" s="196">
        <v>349218</v>
      </c>
      <c r="P49" s="176">
        <f>SUM(D49:O49)</f>
        <v>4337589</v>
      </c>
      <c r="Q49" s="177">
        <f>SUM(D49:O49)</f>
        <v>4337589</v>
      </c>
      <c r="R49" s="61"/>
      <c r="S49" s="178">
        <f>SUM(D49:I49)</f>
        <v>2243156</v>
      </c>
      <c r="T49" s="179">
        <f>SUM(J49:O49)</f>
        <v>2094433</v>
      </c>
      <c r="U49" s="140">
        <f>SUM(D49:O49)</f>
        <v>4337589</v>
      </c>
      <c r="V49" s="61"/>
      <c r="W49" s="61"/>
      <c r="X49" s="61"/>
      <c r="Y49" s="61"/>
      <c r="Z49" s="131">
        <f>S49+T49</f>
        <v>4337589</v>
      </c>
    </row>
    <row r="50" spans="1:26" ht="14.25" customHeight="1" x14ac:dyDescent="0.2">
      <c r="A50" s="78"/>
      <c r="B50" s="172"/>
      <c r="C50" s="125"/>
      <c r="D50" s="114">
        <v>384041</v>
      </c>
      <c r="E50" s="114">
        <v>396938</v>
      </c>
      <c r="F50" s="114">
        <v>391961</v>
      </c>
      <c r="G50" s="193">
        <v>366444</v>
      </c>
      <c r="H50" s="193">
        <v>326206</v>
      </c>
      <c r="I50" s="193">
        <v>351204</v>
      </c>
      <c r="J50" s="193">
        <v>392237</v>
      </c>
      <c r="K50" s="193">
        <v>348426</v>
      </c>
      <c r="L50" s="193">
        <v>358639</v>
      </c>
      <c r="M50" s="193">
        <v>381443</v>
      </c>
      <c r="N50" s="193">
        <v>386243</v>
      </c>
      <c r="O50" s="115">
        <v>423011</v>
      </c>
      <c r="P50" s="116">
        <f>SUMPRODUCT(D50:O50,((D49:O49)&lt;&gt;"")*1)</f>
        <v>4506793</v>
      </c>
      <c r="Q50" s="117">
        <f>SUM(D50:O50)</f>
        <v>4506793</v>
      </c>
      <c r="R50" s="42"/>
      <c r="S50" s="180">
        <f>SUM(D50:I50)</f>
        <v>2216794</v>
      </c>
      <c r="T50" s="181">
        <f>SUM(J50:O50)</f>
        <v>2289999</v>
      </c>
      <c r="U50" s="116">
        <f>SUMPRODUCT(D50:O50,((D49:O49)&lt;&gt;"")*1)</f>
        <v>4506793</v>
      </c>
      <c r="V50" s="42"/>
      <c r="W50" s="42"/>
      <c r="X50" s="42"/>
      <c r="Y50" s="42"/>
      <c r="Z50" s="46">
        <f>S50+T50</f>
        <v>4506793</v>
      </c>
    </row>
    <row r="51" spans="1:26" ht="14.25" customHeight="1" x14ac:dyDescent="0.2">
      <c r="A51" s="78"/>
      <c r="B51" s="172"/>
      <c r="C51" s="182"/>
      <c r="D51" s="119">
        <f t="shared" ref="D51:Q51" si="32">D49/D50</f>
        <v>0.98284037381425415</v>
      </c>
      <c r="E51" s="119">
        <f t="shared" si="32"/>
        <v>0.98993293662990189</v>
      </c>
      <c r="F51" s="120">
        <f t="shared" si="32"/>
        <v>1.0949533244378904</v>
      </c>
      <c r="G51" s="120">
        <f t="shared" si="32"/>
        <v>1.0112977699184595</v>
      </c>
      <c r="H51" s="120">
        <f t="shared" si="32"/>
        <v>0.94449519628700884</v>
      </c>
      <c r="I51" s="120">
        <f t="shared" si="32"/>
        <v>1.0389972779353311</v>
      </c>
      <c r="J51" s="120">
        <f t="shared" si="32"/>
        <v>0.93726496990340025</v>
      </c>
      <c r="K51" s="120">
        <f t="shared" si="32"/>
        <v>1.0156015911556542</v>
      </c>
      <c r="L51" s="120">
        <f t="shared" si="32"/>
        <v>0.8691887943029063</v>
      </c>
      <c r="M51" s="120">
        <f t="shared" si="32"/>
        <v>0.94911952768827845</v>
      </c>
      <c r="N51" s="120">
        <f t="shared" si="32"/>
        <v>0.90606949511059098</v>
      </c>
      <c r="O51" s="121">
        <f t="shared" si="32"/>
        <v>0.8255529998037876</v>
      </c>
      <c r="P51" s="122">
        <f t="shared" si="32"/>
        <v>0.96245578618765049</v>
      </c>
      <c r="Q51" s="123">
        <f t="shared" si="32"/>
        <v>0.96245578618765049</v>
      </c>
      <c r="R51" s="42"/>
      <c r="S51" s="119">
        <f>S49/S50</f>
        <v>1.0118919484625093</v>
      </c>
      <c r="T51" s="121">
        <f>T49/T50</f>
        <v>0.91459996270740729</v>
      </c>
      <c r="U51" s="76">
        <f>U49/U50</f>
        <v>0.96245578618765049</v>
      </c>
      <c r="V51" s="42"/>
      <c r="W51" s="42"/>
      <c r="X51" s="42"/>
      <c r="Y51" s="42"/>
      <c r="Z51" s="138"/>
    </row>
    <row r="52" spans="1:26" s="31" customFormat="1" ht="14.25" customHeight="1" x14ac:dyDescent="0.2">
      <c r="A52" s="78"/>
      <c r="B52" s="172"/>
      <c r="C52" s="125" t="s">
        <v>33</v>
      </c>
      <c r="D52" s="197">
        <v>6650</v>
      </c>
      <c r="E52" s="197">
        <v>12925</v>
      </c>
      <c r="F52" s="197">
        <v>5965</v>
      </c>
      <c r="G52" s="197">
        <v>1035</v>
      </c>
      <c r="H52" s="197">
        <v>0</v>
      </c>
      <c r="I52" s="197">
        <v>0</v>
      </c>
      <c r="J52" s="197">
        <v>11145</v>
      </c>
      <c r="K52" s="197">
        <v>22800</v>
      </c>
      <c r="L52" s="197">
        <v>7040</v>
      </c>
      <c r="M52" s="197">
        <v>15505</v>
      </c>
      <c r="N52" s="197">
        <v>25100</v>
      </c>
      <c r="O52" s="198">
        <v>12810</v>
      </c>
      <c r="P52" s="126">
        <f>SUM(D52:O52)</f>
        <v>120975</v>
      </c>
      <c r="Q52" s="127">
        <f>SUM(D52:O52)</f>
        <v>120975</v>
      </c>
      <c r="R52" s="61"/>
      <c r="S52" s="128">
        <f>SUM(D52:I52)</f>
        <v>26575</v>
      </c>
      <c r="T52" s="129">
        <f>SUM(J52:O52)</f>
        <v>94400</v>
      </c>
      <c r="U52" s="140">
        <f>SUM(D52:O52)</f>
        <v>120975</v>
      </c>
      <c r="V52" s="61"/>
      <c r="W52" s="61"/>
      <c r="X52" s="61"/>
      <c r="Y52" s="61"/>
      <c r="Z52" s="183">
        <f>S52+T52</f>
        <v>120975</v>
      </c>
    </row>
    <row r="53" spans="1:26" ht="14.25" customHeight="1" x14ac:dyDescent="0.2">
      <c r="A53" s="78"/>
      <c r="B53" s="172"/>
      <c r="C53" s="125"/>
      <c r="D53" s="114">
        <v>9325</v>
      </c>
      <c r="E53" s="114">
        <v>19905</v>
      </c>
      <c r="F53" s="114">
        <v>20380</v>
      </c>
      <c r="G53" s="114">
        <v>19420</v>
      </c>
      <c r="H53" s="114">
        <v>23780</v>
      </c>
      <c r="I53" s="114">
        <v>16595</v>
      </c>
      <c r="J53" s="114">
        <v>12655</v>
      </c>
      <c r="K53" s="114">
        <v>12355</v>
      </c>
      <c r="L53" s="114">
        <v>14880</v>
      </c>
      <c r="M53" s="114">
        <v>17460</v>
      </c>
      <c r="N53" s="114">
        <v>17460</v>
      </c>
      <c r="O53" s="115">
        <v>9790</v>
      </c>
      <c r="P53" s="116">
        <f>SUMPRODUCT(D53:O53,((D52:O52)&lt;&gt;"")*1)</f>
        <v>194005</v>
      </c>
      <c r="Q53" s="117">
        <f>SUM(D53:O53)</f>
        <v>194005</v>
      </c>
      <c r="R53" s="42"/>
      <c r="S53" s="180">
        <f>SUM(D53:I53)</f>
        <v>109405</v>
      </c>
      <c r="T53" s="181">
        <f>SUM(J53:O53)</f>
        <v>84600</v>
      </c>
      <c r="U53" s="116">
        <f>SUMPRODUCT(D53:O53,((D52:O52)&lt;&gt;"")*1)</f>
        <v>194005</v>
      </c>
      <c r="V53" s="42"/>
      <c r="W53" s="42"/>
      <c r="X53" s="42"/>
      <c r="Y53" s="42"/>
      <c r="Z53" s="46">
        <f>S53+T53</f>
        <v>194005</v>
      </c>
    </row>
    <row r="54" spans="1:26" ht="15" customHeight="1" thickBot="1" x14ac:dyDescent="0.25">
      <c r="A54" s="141"/>
      <c r="B54" s="184"/>
      <c r="C54" s="185"/>
      <c r="D54" s="133">
        <f t="shared" ref="D54:Q54" si="33">D52/D53</f>
        <v>0.71313672922252014</v>
      </c>
      <c r="E54" s="133">
        <f t="shared" si="33"/>
        <v>0.64933433810600349</v>
      </c>
      <c r="F54" s="133">
        <f t="shared" si="33"/>
        <v>0.29268891069676151</v>
      </c>
      <c r="G54" s="133">
        <f t="shared" si="33"/>
        <v>5.3295571575695158E-2</v>
      </c>
      <c r="H54" s="133">
        <f t="shared" si="33"/>
        <v>0</v>
      </c>
      <c r="I54" s="133">
        <f t="shared" si="33"/>
        <v>0</v>
      </c>
      <c r="J54" s="133">
        <f t="shared" si="33"/>
        <v>0.88067957329118929</v>
      </c>
      <c r="K54" s="133">
        <f t="shared" si="33"/>
        <v>1.8454067179279643</v>
      </c>
      <c r="L54" s="133">
        <f t="shared" si="33"/>
        <v>0.4731182795698925</v>
      </c>
      <c r="M54" s="133">
        <f t="shared" si="33"/>
        <v>0.88802978235967922</v>
      </c>
      <c r="N54" s="133">
        <f t="shared" si="33"/>
        <v>1.4375715922107675</v>
      </c>
      <c r="O54" s="134">
        <f t="shared" si="33"/>
        <v>1.3084780388151174</v>
      </c>
      <c r="P54" s="199">
        <f t="shared" si="33"/>
        <v>0.62356640292775956</v>
      </c>
      <c r="Q54" s="200">
        <f t="shared" si="33"/>
        <v>0.62356640292775956</v>
      </c>
      <c r="R54" s="42"/>
      <c r="S54" s="133">
        <f>S52/S53</f>
        <v>0.24290480325396463</v>
      </c>
      <c r="T54" s="134">
        <f>T52/T53</f>
        <v>1.115839243498818</v>
      </c>
      <c r="U54" s="201">
        <f>U52/U53</f>
        <v>0.62356640292775956</v>
      </c>
      <c r="V54" s="42"/>
      <c r="W54" s="42"/>
      <c r="X54" s="42"/>
      <c r="Y54" s="42"/>
      <c r="Z54" s="77"/>
    </row>
    <row r="55" spans="1:26" ht="13.8" thickTop="1" x14ac:dyDescent="0.2">
      <c r="D55" s="202" t="s">
        <v>35</v>
      </c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Z55" s="203"/>
    </row>
    <row r="56" spans="1:26" x14ac:dyDescent="0.2">
      <c r="D56" s="204" t="s">
        <v>36</v>
      </c>
      <c r="E56" s="205"/>
      <c r="F56" s="205"/>
      <c r="G56" s="205"/>
      <c r="H56" s="205"/>
      <c r="I56" s="205"/>
      <c r="J56" s="205"/>
      <c r="K56" s="205"/>
      <c r="L56" s="205"/>
      <c r="M56" s="205"/>
      <c r="N56" s="206"/>
    </row>
    <row r="57" spans="1:26" x14ac:dyDescent="0.2">
      <c r="D57" s="205"/>
      <c r="E57" s="208"/>
      <c r="F57" s="208"/>
      <c r="G57" s="208"/>
      <c r="H57" s="208"/>
      <c r="I57" s="208"/>
      <c r="J57" s="208"/>
      <c r="K57" s="208"/>
      <c r="L57" s="208"/>
      <c r="M57" s="208"/>
      <c r="N57" s="209"/>
    </row>
  </sheetData>
  <mergeCells count="23">
    <mergeCell ref="C49:C51"/>
    <mergeCell ref="C52:C54"/>
    <mergeCell ref="D55:O55"/>
    <mergeCell ref="A28:C30"/>
    <mergeCell ref="A31:A54"/>
    <mergeCell ref="B31:C33"/>
    <mergeCell ref="B34:B42"/>
    <mergeCell ref="C34:C36"/>
    <mergeCell ref="C37:C39"/>
    <mergeCell ref="C40:C42"/>
    <mergeCell ref="B43:C45"/>
    <mergeCell ref="B46:B54"/>
    <mergeCell ref="C46:C48"/>
    <mergeCell ref="A3:C3"/>
    <mergeCell ref="A4:C6"/>
    <mergeCell ref="A7:C9"/>
    <mergeCell ref="A10:A27"/>
    <mergeCell ref="B10:C12"/>
    <mergeCell ref="C13:C15"/>
    <mergeCell ref="C16:C18"/>
    <mergeCell ref="B19:C21"/>
    <mergeCell ref="C22:C24"/>
    <mergeCell ref="C25:C27"/>
  </mergeCells>
  <phoneticPr fontId="3"/>
  <pageMargins left="0.78740157480314965" right="0.59055118110236227" top="0.35433070866141736" bottom="0.15748031496062992" header="0.15748031496062992" footer="0.15748031496062992"/>
  <pageSetup paperSize="8" scale="85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海上出入貨物_2020</vt:lpstr>
      <vt:lpstr>海上出入貨物_2020!Print_Area</vt:lpstr>
      <vt:lpstr>海上出入貨物_2020!Print_Titles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清水次郎長</dc:creator>
  <cp:lastModifiedBy>清水次郎長</cp:lastModifiedBy>
  <dcterms:created xsi:type="dcterms:W3CDTF">2022-07-21T02:36:44Z</dcterms:created>
  <dcterms:modified xsi:type="dcterms:W3CDTF">2022-07-21T02:36:53Z</dcterms:modified>
</cp:coreProperties>
</file>